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https://cmapil.sharepoint.com/sites/2023STPCMAQTAPCallforProjects/Shared Documents/Program Development/Staff Recommended Programs/CMAQ+CRP+TAP-L/"/>
    </mc:Choice>
  </mc:AlternateContent>
  <xr:revisionPtr revIDLastSave="50" documentId="13_ncr:1_{34976897-392D-4BE1-80BC-AC682852D586}" xr6:coauthVersionLast="47" xr6:coauthVersionMax="47" xr10:uidLastSave="{CD6180CA-2FBD-41AD-85AD-B692707AF203}"/>
  <bookViews>
    <workbookView xWindow="12675" yWindow="-16320" windowWidth="29040" windowHeight="15840" activeTab="1" xr2:uid="{00000000-000D-0000-FFFF-FFFF00000000}"/>
  </bookViews>
  <sheets>
    <sheet name="Detail" sheetId="1" r:id="rId1"/>
    <sheet name="Simplified" sheetId="8" r:id="rId2"/>
  </sheets>
  <definedNames>
    <definedName name="_xlnm._FilterDatabase" localSheetId="0" hidden="1">Detail!$A$5:$AD$63</definedName>
    <definedName name="Data">Detail!$A$5:$AC$63</definedName>
    <definedName name="_xlnm.Print_Area" localSheetId="0">Detail!$A$4:$AB$41</definedName>
    <definedName name="_xlnm.Print_Area" localSheetId="1">Simplified!$A$1:$Q$30</definedName>
    <definedName name="_xlnm.Print_Titles" localSheetId="0">Detail!$4:$5</definedName>
    <definedName name="_xlnm.Print_Titles" localSheetId="1">Simplified!$3:$4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9" i="8" l="1"/>
  <c r="C19" i="8"/>
  <c r="D14" i="8" l="1"/>
  <c r="Q13" i="8"/>
  <c r="Q7" i="8"/>
  <c r="Q5" i="8"/>
  <c r="V3" i="1"/>
  <c r="W3" i="1"/>
  <c r="G6" i="8" l="1"/>
  <c r="G7" i="8"/>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5" i="8"/>
  <c r="F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5" i="8"/>
  <c r="C6" i="8"/>
  <c r="Q6" i="8"/>
  <c r="Q8" i="8"/>
  <c r="Q9" i="8"/>
  <c r="Q10" i="8"/>
  <c r="Q11" i="8"/>
  <c r="Q12" i="8"/>
  <c r="Q14" i="8"/>
  <c r="Q15" i="8"/>
  <c r="Q16" i="8"/>
  <c r="Q17" i="8"/>
  <c r="Q18" i="8"/>
  <c r="Q19" i="8"/>
  <c r="Q20" i="8"/>
  <c r="Q21" i="8"/>
  <c r="Q22" i="8"/>
  <c r="Q23" i="8"/>
  <c r="Q24" i="8"/>
  <c r="Q25" i="8"/>
  <c r="Q26" i="8"/>
  <c r="Q27" i="8"/>
  <c r="Q28" i="8"/>
  <c r="Q29" i="8"/>
  <c r="Q30" i="8"/>
  <c r="Q31" i="8"/>
  <c r="Q32" i="8"/>
  <c r="Q33" i="8"/>
  <c r="Q34" i="8"/>
  <c r="Q35" i="8"/>
  <c r="Q36" i="8"/>
  <c r="Q37" i="8"/>
  <c r="Q38" i="8"/>
  <c r="Q39" i="8"/>
  <c r="Q40" i="8"/>
  <c r="Q41" i="8"/>
  <c r="Q42" i="8"/>
  <c r="Q43" i="8"/>
  <c r="Q44" i="8"/>
  <c r="Q45" i="8"/>
  <c r="Q46" i="8"/>
  <c r="Q47" i="8"/>
  <c r="Q48" i="8"/>
  <c r="Q49" i="8"/>
  <c r="Q50" i="8"/>
  <c r="Q51" i="8"/>
  <c r="Q52" i="8"/>
  <c r="Q53" i="8"/>
  <c r="Q54" i="8"/>
  <c r="Q55" i="8"/>
  <c r="Q56" i="8"/>
  <c r="Q57" i="8"/>
  <c r="Q58" i="8"/>
  <c r="Q59" i="8"/>
  <c r="Q60" i="8"/>
  <c r="P34" i="8"/>
  <c r="P35" i="8"/>
  <c r="P36" i="8"/>
  <c r="P37" i="8"/>
  <c r="P38" i="8"/>
  <c r="P39" i="8"/>
  <c r="P40" i="8"/>
  <c r="P41" i="8"/>
  <c r="P42" i="8"/>
  <c r="P43" i="8"/>
  <c r="P44" i="8"/>
  <c r="P45" i="8"/>
  <c r="P46" i="8"/>
  <c r="P47" i="8"/>
  <c r="P48" i="8"/>
  <c r="P49" i="8"/>
  <c r="P50" i="8"/>
  <c r="P51" i="8"/>
  <c r="P52" i="8"/>
  <c r="P53" i="8"/>
  <c r="P54" i="8"/>
  <c r="P55" i="8"/>
  <c r="P56" i="8"/>
  <c r="P57" i="8"/>
  <c r="P58" i="8"/>
  <c r="P59" i="8"/>
  <c r="P60" i="8"/>
  <c r="O5" i="8"/>
  <c r="O6" i="8"/>
  <c r="O7" i="8"/>
  <c r="O8" i="8"/>
  <c r="O9" i="8"/>
  <c r="O10" i="8"/>
  <c r="O11" i="8"/>
  <c r="O12" i="8"/>
  <c r="O13" i="8"/>
  <c r="O14" i="8"/>
  <c r="O15" i="8"/>
  <c r="O16" i="8"/>
  <c r="O17" i="8"/>
  <c r="O18" i="8"/>
  <c r="O19" i="8"/>
  <c r="O20" i="8"/>
  <c r="O21" i="8"/>
  <c r="O22" i="8"/>
  <c r="O23" i="8"/>
  <c r="O24" i="8"/>
  <c r="O25" i="8"/>
  <c r="O26" i="8"/>
  <c r="O27" i="8"/>
  <c r="O28" i="8"/>
  <c r="O29" i="8"/>
  <c r="O30" i="8"/>
  <c r="O31" i="8"/>
  <c r="O32" i="8"/>
  <c r="O33" i="8"/>
  <c r="O34" i="8"/>
  <c r="O35" i="8"/>
  <c r="O36" i="8"/>
  <c r="O37" i="8"/>
  <c r="O38" i="8"/>
  <c r="O39" i="8"/>
  <c r="O40" i="8"/>
  <c r="O41" i="8"/>
  <c r="O42" i="8"/>
  <c r="O43" i="8"/>
  <c r="O44" i="8"/>
  <c r="O45" i="8"/>
  <c r="O46" i="8"/>
  <c r="O47" i="8"/>
  <c r="O48" i="8"/>
  <c r="O49" i="8"/>
  <c r="O50" i="8"/>
  <c r="O51" i="8"/>
  <c r="O52" i="8"/>
  <c r="O53" i="8"/>
  <c r="O54" i="8"/>
  <c r="O55" i="8"/>
  <c r="O56" i="8"/>
  <c r="O57" i="8"/>
  <c r="O58" i="8"/>
  <c r="O59" i="8"/>
  <c r="O60" i="8"/>
  <c r="Y3" i="1"/>
  <c r="Y4" i="1" s="1"/>
  <c r="X3" i="1"/>
  <c r="AA7" i="1"/>
  <c r="P6" i="8" s="1"/>
  <c r="AA8" i="1"/>
  <c r="AA9" i="1"/>
  <c r="AA10" i="1"/>
  <c r="P9" i="8" s="1"/>
  <c r="AA11" i="1"/>
  <c r="AA12" i="1"/>
  <c r="AA13" i="1"/>
  <c r="AA14" i="1"/>
  <c r="AA15" i="1"/>
  <c r="P14" i="8" s="1"/>
  <c r="AA17" i="1"/>
  <c r="P26" i="8" s="1"/>
  <c r="AA16" i="1"/>
  <c r="AA18" i="1"/>
  <c r="AA19" i="1"/>
  <c r="P18" i="8" s="1"/>
  <c r="AA20" i="1"/>
  <c r="P11" i="8" s="1"/>
  <c r="AA21" i="1"/>
  <c r="AA22" i="1"/>
  <c r="AA23" i="1"/>
  <c r="AA24" i="1"/>
  <c r="P23" i="8" s="1"/>
  <c r="AA25" i="1"/>
  <c r="P24" i="8" s="1"/>
  <c r="AA26" i="1"/>
  <c r="AA27" i="1"/>
  <c r="AA28" i="1"/>
  <c r="P27" i="8" s="1"/>
  <c r="AA29" i="1"/>
  <c r="AA30" i="1"/>
  <c r="AA31" i="1"/>
  <c r="AA32" i="1"/>
  <c r="P31" i="8" s="1"/>
  <c r="AA33" i="1"/>
  <c r="P32" i="8" s="1"/>
  <c r="AA34" i="1"/>
  <c r="P33" i="8" s="1"/>
  <c r="AA6" i="1"/>
  <c r="Z1" i="1"/>
  <c r="AB1" i="1" s="1"/>
  <c r="O9" i="1"/>
  <c r="O10" i="1"/>
  <c r="O13" i="1"/>
  <c r="O28" i="1"/>
  <c r="O25" i="1"/>
  <c r="O20" i="1"/>
  <c r="O22" i="1"/>
  <c r="O29" i="1"/>
  <c r="O7" i="1"/>
  <c r="O24" i="1"/>
  <c r="O14" i="1"/>
  <c r="O11" i="1"/>
  <c r="O18" i="1"/>
  <c r="O23" i="1"/>
  <c r="O6" i="1"/>
  <c r="O19" i="1"/>
  <c r="O26" i="1"/>
  <c r="O30" i="1"/>
  <c r="O32" i="1"/>
  <c r="O33" i="1"/>
  <c r="O34" i="1"/>
  <c r="O8" i="1"/>
  <c r="Z3" i="1"/>
  <c r="Z4" i="1" s="1"/>
  <c r="P28" i="8" l="1"/>
  <c r="P30" i="8"/>
  <c r="P17" i="8"/>
  <c r="P16" i="8"/>
  <c r="P8" i="8"/>
  <c r="P15" i="8"/>
  <c r="P7" i="8"/>
  <c r="P25" i="8"/>
  <c r="P22" i="8"/>
  <c r="P21" i="8"/>
  <c r="P13" i="8"/>
  <c r="P12" i="8"/>
  <c r="P20" i="8"/>
  <c r="P19" i="8"/>
  <c r="P5" i="8"/>
  <c r="P29" i="8"/>
  <c r="P10" i="8"/>
  <c r="AA3" i="1"/>
  <c r="AA1" i="1"/>
  <c r="N6" i="8"/>
  <c r="N7" i="8"/>
  <c r="N8" i="8"/>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5" i="8"/>
  <c r="M5" i="8"/>
  <c r="M6" i="8"/>
  <c r="M7" i="8"/>
  <c r="M8" i="8"/>
  <c r="M9" i="8"/>
  <c r="M10" i="8"/>
  <c r="M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AC29" i="1"/>
  <c r="C10" i="8" l="1"/>
  <c r="B10" i="8"/>
  <c r="A10" i="8"/>
  <c r="D10" i="8"/>
  <c r="A22" i="8" l="1"/>
  <c r="B22" i="8"/>
  <c r="C22" i="8"/>
  <c r="D22" i="8"/>
  <c r="E22" i="8"/>
  <c r="H22" i="8"/>
  <c r="J22" i="8"/>
  <c r="K22" i="8"/>
  <c r="L22" i="8"/>
  <c r="A23" i="8"/>
  <c r="B23" i="8"/>
  <c r="C23" i="8"/>
  <c r="D23" i="8"/>
  <c r="E23" i="8"/>
  <c r="H23" i="8"/>
  <c r="J23" i="8"/>
  <c r="K23" i="8"/>
  <c r="L23" i="8"/>
  <c r="A24" i="8"/>
  <c r="B24" i="8"/>
  <c r="C24" i="8"/>
  <c r="D24" i="8"/>
  <c r="E24" i="8"/>
  <c r="H24" i="8"/>
  <c r="J24" i="8"/>
  <c r="K24" i="8"/>
  <c r="L24" i="8"/>
  <c r="A25" i="8"/>
  <c r="B25" i="8"/>
  <c r="C25" i="8"/>
  <c r="D25" i="8"/>
  <c r="E25" i="8"/>
  <c r="H25" i="8"/>
  <c r="J25" i="8"/>
  <c r="K25" i="8"/>
  <c r="L25" i="8"/>
  <c r="A26" i="8"/>
  <c r="B26" i="8"/>
  <c r="C26" i="8"/>
  <c r="D26" i="8"/>
  <c r="E26" i="8"/>
  <c r="H26" i="8"/>
  <c r="J26" i="8"/>
  <c r="K26" i="8"/>
  <c r="L26" i="8"/>
  <c r="A27" i="8"/>
  <c r="B27" i="8"/>
  <c r="C27" i="8"/>
  <c r="D27" i="8"/>
  <c r="E27" i="8"/>
  <c r="H27" i="8"/>
  <c r="J27" i="8"/>
  <c r="K27" i="8"/>
  <c r="L27" i="8"/>
  <c r="A28" i="8"/>
  <c r="B28" i="8"/>
  <c r="C28" i="8"/>
  <c r="D28" i="8"/>
  <c r="E28" i="8"/>
  <c r="H28" i="8"/>
  <c r="J28" i="8"/>
  <c r="K28" i="8"/>
  <c r="L28" i="8"/>
  <c r="A29" i="8"/>
  <c r="B29" i="8"/>
  <c r="C29" i="8"/>
  <c r="D29" i="8"/>
  <c r="E29" i="8"/>
  <c r="H29" i="8"/>
  <c r="J29" i="8"/>
  <c r="K29" i="8"/>
  <c r="L29" i="8"/>
  <c r="A30" i="8"/>
  <c r="B30" i="8"/>
  <c r="C30" i="8"/>
  <c r="D30" i="8"/>
  <c r="E30" i="8"/>
  <c r="H30" i="8"/>
  <c r="J30" i="8"/>
  <c r="K30" i="8"/>
  <c r="L30" i="8"/>
  <c r="A31" i="8"/>
  <c r="B31" i="8"/>
  <c r="C31" i="8"/>
  <c r="D31" i="8"/>
  <c r="E31" i="8"/>
  <c r="H31" i="8"/>
  <c r="J31" i="8"/>
  <c r="K31" i="8"/>
  <c r="L31" i="8"/>
  <c r="A32" i="8"/>
  <c r="B32" i="8"/>
  <c r="C32" i="8"/>
  <c r="D32" i="8"/>
  <c r="E32" i="8"/>
  <c r="H32" i="8"/>
  <c r="J32" i="8"/>
  <c r="K32" i="8"/>
  <c r="L32" i="8"/>
  <c r="A33" i="8"/>
  <c r="B33" i="8"/>
  <c r="C33" i="8"/>
  <c r="D33" i="8"/>
  <c r="E33" i="8"/>
  <c r="H33" i="8"/>
  <c r="J33" i="8"/>
  <c r="K33" i="8"/>
  <c r="L33" i="8"/>
  <c r="A34" i="8"/>
  <c r="B34" i="8"/>
  <c r="C34" i="8"/>
  <c r="D34" i="8"/>
  <c r="E34" i="8"/>
  <c r="H34" i="8"/>
  <c r="I34" i="8"/>
  <c r="J34" i="8"/>
  <c r="K34" i="8"/>
  <c r="L34" i="8"/>
  <c r="A35" i="8"/>
  <c r="B35" i="8"/>
  <c r="C35" i="8"/>
  <c r="D35" i="8"/>
  <c r="E35" i="8"/>
  <c r="H35" i="8"/>
  <c r="I35" i="8"/>
  <c r="J35" i="8"/>
  <c r="K35" i="8"/>
  <c r="L35" i="8"/>
  <c r="A36" i="8"/>
  <c r="B36" i="8"/>
  <c r="C36" i="8"/>
  <c r="D36" i="8"/>
  <c r="E36" i="8"/>
  <c r="H36" i="8"/>
  <c r="I36" i="8"/>
  <c r="J36" i="8"/>
  <c r="K36" i="8"/>
  <c r="L36" i="8"/>
  <c r="A37" i="8"/>
  <c r="B37" i="8"/>
  <c r="C37" i="8"/>
  <c r="D37" i="8"/>
  <c r="E37" i="8"/>
  <c r="H37" i="8"/>
  <c r="I37" i="8"/>
  <c r="J37" i="8"/>
  <c r="K37" i="8"/>
  <c r="L37" i="8"/>
  <c r="A38" i="8"/>
  <c r="B38" i="8"/>
  <c r="C38" i="8"/>
  <c r="D38" i="8"/>
  <c r="E38" i="8"/>
  <c r="H38" i="8"/>
  <c r="I38" i="8"/>
  <c r="J38" i="8"/>
  <c r="K38" i="8"/>
  <c r="L38" i="8"/>
  <c r="J6" i="8"/>
  <c r="J7" i="8"/>
  <c r="J8" i="8"/>
  <c r="J9" i="8"/>
  <c r="J10" i="8"/>
  <c r="J11" i="8"/>
  <c r="J12" i="8"/>
  <c r="J13" i="8"/>
  <c r="J14" i="8"/>
  <c r="J15" i="8"/>
  <c r="J16" i="8"/>
  <c r="J17" i="8"/>
  <c r="J18" i="8"/>
  <c r="J19" i="8"/>
  <c r="J20" i="8"/>
  <c r="J21" i="8"/>
  <c r="J5" i="8"/>
  <c r="K6" i="8"/>
  <c r="L6" i="8"/>
  <c r="K7" i="8"/>
  <c r="L7" i="8"/>
  <c r="K8" i="8"/>
  <c r="L8" i="8"/>
  <c r="K9" i="8"/>
  <c r="L9" i="8"/>
  <c r="K10" i="8"/>
  <c r="L10" i="8"/>
  <c r="K11" i="8"/>
  <c r="L11" i="8"/>
  <c r="K12" i="8"/>
  <c r="L12" i="8"/>
  <c r="K13" i="8"/>
  <c r="L13" i="8"/>
  <c r="K14" i="8"/>
  <c r="L14" i="8"/>
  <c r="K15" i="8"/>
  <c r="L15" i="8"/>
  <c r="K16" i="8"/>
  <c r="L16" i="8"/>
  <c r="K17" i="8"/>
  <c r="L17" i="8"/>
  <c r="K18" i="8"/>
  <c r="L18" i="8"/>
  <c r="K19" i="8"/>
  <c r="L19" i="8"/>
  <c r="K20" i="8"/>
  <c r="L20" i="8"/>
  <c r="K21" i="8"/>
  <c r="L21" i="8"/>
  <c r="K39" i="8"/>
  <c r="L39" i="8"/>
  <c r="K40" i="8"/>
  <c r="L40" i="8"/>
  <c r="K41" i="8"/>
  <c r="L41" i="8"/>
  <c r="K42" i="8"/>
  <c r="L42" i="8"/>
  <c r="K43" i="8"/>
  <c r="L43" i="8"/>
  <c r="K44" i="8"/>
  <c r="L44" i="8"/>
  <c r="K45" i="8"/>
  <c r="L45" i="8"/>
  <c r="K46" i="8"/>
  <c r="L46" i="8"/>
  <c r="K47" i="8"/>
  <c r="L47" i="8"/>
  <c r="K48" i="8"/>
  <c r="L48" i="8"/>
  <c r="K49" i="8"/>
  <c r="L49" i="8"/>
  <c r="K50" i="8"/>
  <c r="L50" i="8"/>
  <c r="K51" i="8"/>
  <c r="L51" i="8"/>
  <c r="K52" i="8"/>
  <c r="L52" i="8"/>
  <c r="K53" i="8"/>
  <c r="L53" i="8"/>
  <c r="K54" i="8"/>
  <c r="L54" i="8"/>
  <c r="K55" i="8"/>
  <c r="L55" i="8"/>
  <c r="K56" i="8"/>
  <c r="L56" i="8"/>
  <c r="K57" i="8"/>
  <c r="L57" i="8"/>
  <c r="K58" i="8"/>
  <c r="L58" i="8"/>
  <c r="K59" i="8"/>
  <c r="L59" i="8"/>
  <c r="K60" i="8"/>
  <c r="L60" i="8"/>
  <c r="D6" i="8"/>
  <c r="E6" i="8"/>
  <c r="H6" i="8"/>
  <c r="D7" i="8"/>
  <c r="E7" i="8"/>
  <c r="H7" i="8"/>
  <c r="D8" i="8"/>
  <c r="E8" i="8"/>
  <c r="H8" i="8"/>
  <c r="D9" i="8"/>
  <c r="E9" i="8"/>
  <c r="H9" i="8"/>
  <c r="E10" i="8"/>
  <c r="H10" i="8"/>
  <c r="D11" i="8"/>
  <c r="E11" i="8"/>
  <c r="H11" i="8"/>
  <c r="D12" i="8"/>
  <c r="E12" i="8"/>
  <c r="H12" i="8"/>
  <c r="D13" i="8"/>
  <c r="E13" i="8"/>
  <c r="H13" i="8"/>
  <c r="E14" i="8"/>
  <c r="H14" i="8"/>
  <c r="D15" i="8"/>
  <c r="E15" i="8"/>
  <c r="H15" i="8"/>
  <c r="D16" i="8"/>
  <c r="E16" i="8"/>
  <c r="H16" i="8"/>
  <c r="D17" i="8"/>
  <c r="E17" i="8"/>
  <c r="H17" i="8"/>
  <c r="D18" i="8"/>
  <c r="E18" i="8"/>
  <c r="H18" i="8"/>
  <c r="D19" i="8"/>
  <c r="E19" i="8"/>
  <c r="H19" i="8"/>
  <c r="D20" i="8"/>
  <c r="E20" i="8"/>
  <c r="H20" i="8"/>
  <c r="D21" i="8"/>
  <c r="E21" i="8"/>
  <c r="H21" i="8"/>
  <c r="C7" i="8"/>
  <c r="C8" i="8"/>
  <c r="C9" i="8"/>
  <c r="C11" i="8"/>
  <c r="C12" i="8"/>
  <c r="C13" i="8"/>
  <c r="C14" i="8"/>
  <c r="C15" i="8"/>
  <c r="C16" i="8"/>
  <c r="C17" i="8"/>
  <c r="C18" i="8"/>
  <c r="C20" i="8"/>
  <c r="C21" i="8"/>
  <c r="B6" i="8"/>
  <c r="B7" i="8"/>
  <c r="B8" i="8"/>
  <c r="B9" i="8"/>
  <c r="B11" i="8"/>
  <c r="B12" i="8"/>
  <c r="B13" i="8"/>
  <c r="B14" i="8"/>
  <c r="B15" i="8"/>
  <c r="B16" i="8"/>
  <c r="B17" i="8"/>
  <c r="B18" i="8"/>
  <c r="B19" i="8"/>
  <c r="B20" i="8"/>
  <c r="B21" i="8"/>
  <c r="A6" i="8"/>
  <c r="A7" i="8"/>
  <c r="A8" i="8"/>
  <c r="A9" i="8"/>
  <c r="A11" i="8"/>
  <c r="A12" i="8"/>
  <c r="A13" i="8"/>
  <c r="A14" i="8"/>
  <c r="A15" i="8"/>
  <c r="A16" i="8"/>
  <c r="A17" i="8"/>
  <c r="A18" i="8"/>
  <c r="A20" i="8"/>
  <c r="A21" i="8"/>
  <c r="L5" i="8"/>
  <c r="K5" i="8"/>
  <c r="I5" i="8"/>
  <c r="I21" i="8"/>
  <c r="I29" i="8"/>
  <c r="I32" i="8"/>
  <c r="I26" i="8"/>
  <c r="I6" i="8"/>
  <c r="I24" i="8" l="1"/>
  <c r="I16" i="8"/>
  <c r="I13" i="8"/>
  <c r="I33" i="8"/>
  <c r="I25" i="8"/>
  <c r="I20" i="8"/>
  <c r="I28" i="8"/>
  <c r="I19" i="8"/>
  <c r="I18" i="8"/>
  <c r="I17" i="8"/>
  <c r="I15" i="8"/>
  <c r="I23" i="8"/>
  <c r="I14" i="8"/>
  <c r="I31" i="8"/>
  <c r="I12" i="8"/>
  <c r="I11" i="8"/>
  <c r="I10" i="8"/>
  <c r="I9" i="8"/>
  <c r="I27" i="8"/>
  <c r="I8" i="8"/>
  <c r="I22" i="8"/>
  <c r="I7" i="8"/>
  <c r="I30" i="8"/>
  <c r="AD8" i="1"/>
  <c r="AD10" i="1" l="1"/>
  <c r="AC28" i="1" l="1"/>
  <c r="AD28" i="1"/>
  <c r="AC26" i="1" l="1"/>
  <c r="V4" i="1"/>
  <c r="X4" i="1"/>
  <c r="AD26" i="1"/>
  <c r="AD15" i="1"/>
  <c r="AD12" i="1"/>
  <c r="AD34" i="1"/>
  <c r="AD18" i="1"/>
  <c r="AD24" i="1"/>
  <c r="AD7" i="1"/>
  <c r="AD6" i="1"/>
  <c r="AD22" i="1"/>
  <c r="AD17" i="1"/>
  <c r="AD14" i="1"/>
  <c r="AD33" i="1"/>
  <c r="AD31" i="1"/>
  <c r="AD32" i="1"/>
  <c r="AD30" i="1"/>
  <c r="AD9" i="1"/>
  <c r="AD19" i="1"/>
  <c r="AD20" i="1"/>
  <c r="AD13" i="1"/>
  <c r="AD25" i="1"/>
  <c r="AD27" i="1"/>
  <c r="AD11" i="1"/>
  <c r="AC7" i="1"/>
  <c r="AC34" i="1"/>
  <c r="AC12" i="1"/>
  <c r="AC33" i="1"/>
  <c r="AC22" i="1"/>
  <c r="AC18" i="1"/>
  <c r="AC6" i="1"/>
  <c r="AC14" i="1"/>
  <c r="AC17" i="1"/>
  <c r="AC32" i="1"/>
  <c r="AC11" i="1"/>
  <c r="AC24" i="1"/>
  <c r="AC31" i="1"/>
  <c r="AC30" i="1"/>
  <c r="AC9" i="1"/>
  <c r="AC19" i="1"/>
  <c r="AC20" i="1"/>
  <c r="AC13" i="1"/>
  <c r="AC25" i="1"/>
  <c r="AC42" i="1"/>
  <c r="AC27" i="1"/>
  <c r="AC43" i="1"/>
  <c r="AC44" i="1"/>
  <c r="AC45" i="1"/>
  <c r="AC46" i="1"/>
  <c r="AC47" i="1"/>
  <c r="AC48" i="1"/>
  <c r="AC49" i="1"/>
  <c r="AC50" i="1"/>
  <c r="AC51" i="1"/>
  <c r="AC52" i="1"/>
  <c r="AC53" i="1"/>
  <c r="AC54" i="1"/>
  <c r="AC55" i="1"/>
  <c r="AC56" i="1"/>
  <c r="AC57" i="1"/>
  <c r="AC58" i="1"/>
  <c r="AC59" i="1"/>
  <c r="AC60" i="1"/>
  <c r="AC61" i="1"/>
  <c r="AC62" i="1"/>
  <c r="AC63" i="1"/>
  <c r="A55" i="8"/>
  <c r="B55" i="8"/>
  <c r="C55" i="8"/>
  <c r="D55" i="8"/>
  <c r="E55" i="8"/>
  <c r="H55" i="8"/>
  <c r="J55" i="8"/>
  <c r="A56" i="8"/>
  <c r="B56" i="8"/>
  <c r="C56" i="8"/>
  <c r="D56" i="8"/>
  <c r="E56" i="8"/>
  <c r="H56" i="8"/>
  <c r="J56" i="8"/>
  <c r="A57" i="8"/>
  <c r="B57" i="8"/>
  <c r="C57" i="8"/>
  <c r="D57" i="8"/>
  <c r="E57" i="8"/>
  <c r="H57" i="8"/>
  <c r="J57" i="8"/>
  <c r="A58" i="8"/>
  <c r="B58" i="8"/>
  <c r="C58" i="8"/>
  <c r="D58" i="8"/>
  <c r="E58" i="8"/>
  <c r="H58" i="8"/>
  <c r="J58" i="8"/>
  <c r="A59" i="8"/>
  <c r="B59" i="8"/>
  <c r="C59" i="8"/>
  <c r="D59" i="8"/>
  <c r="E59" i="8"/>
  <c r="H59" i="8"/>
  <c r="J59" i="8"/>
  <c r="A60" i="8"/>
  <c r="B60" i="8"/>
  <c r="C60" i="8"/>
  <c r="D60" i="8"/>
  <c r="E60" i="8"/>
  <c r="H60" i="8"/>
  <c r="J60" i="8"/>
  <c r="A39" i="8"/>
  <c r="B39" i="8"/>
  <c r="C39" i="8"/>
  <c r="D39" i="8"/>
  <c r="E39" i="8"/>
  <c r="H39" i="8"/>
  <c r="J39" i="8"/>
  <c r="A40" i="8"/>
  <c r="B40" i="8"/>
  <c r="C40" i="8"/>
  <c r="D40" i="8"/>
  <c r="E40" i="8"/>
  <c r="H40" i="8"/>
  <c r="J40" i="8"/>
  <c r="A41" i="8"/>
  <c r="B41" i="8"/>
  <c r="C41" i="8"/>
  <c r="D41" i="8"/>
  <c r="E41" i="8"/>
  <c r="H41" i="8"/>
  <c r="J41" i="8"/>
  <c r="A42" i="8"/>
  <c r="B42" i="8"/>
  <c r="C42" i="8"/>
  <c r="D42" i="8"/>
  <c r="E42" i="8"/>
  <c r="H42" i="8"/>
  <c r="J42" i="8"/>
  <c r="A43" i="8"/>
  <c r="B43" i="8"/>
  <c r="C43" i="8"/>
  <c r="D43" i="8"/>
  <c r="E43" i="8"/>
  <c r="H43" i="8"/>
  <c r="J43" i="8"/>
  <c r="A44" i="8"/>
  <c r="B44" i="8"/>
  <c r="C44" i="8"/>
  <c r="D44" i="8"/>
  <c r="E44" i="8"/>
  <c r="H44" i="8"/>
  <c r="J44" i="8"/>
  <c r="A45" i="8"/>
  <c r="B45" i="8"/>
  <c r="C45" i="8"/>
  <c r="D45" i="8"/>
  <c r="E45" i="8"/>
  <c r="H45" i="8"/>
  <c r="J45" i="8"/>
  <c r="A46" i="8"/>
  <c r="B46" i="8"/>
  <c r="C46" i="8"/>
  <c r="D46" i="8"/>
  <c r="E46" i="8"/>
  <c r="H46" i="8"/>
  <c r="J46" i="8"/>
  <c r="A47" i="8"/>
  <c r="B47" i="8"/>
  <c r="C47" i="8"/>
  <c r="D47" i="8"/>
  <c r="E47" i="8"/>
  <c r="H47" i="8"/>
  <c r="J47" i="8"/>
  <c r="A48" i="8"/>
  <c r="B48" i="8"/>
  <c r="C48" i="8"/>
  <c r="D48" i="8"/>
  <c r="E48" i="8"/>
  <c r="H48" i="8"/>
  <c r="J48" i="8"/>
  <c r="A49" i="8"/>
  <c r="B49" i="8"/>
  <c r="C49" i="8"/>
  <c r="D49" i="8"/>
  <c r="E49" i="8"/>
  <c r="H49" i="8"/>
  <c r="J49" i="8"/>
  <c r="A50" i="8"/>
  <c r="B50" i="8"/>
  <c r="C50" i="8"/>
  <c r="D50" i="8"/>
  <c r="E50" i="8"/>
  <c r="H50" i="8"/>
  <c r="J50" i="8"/>
  <c r="A51" i="8"/>
  <c r="B51" i="8"/>
  <c r="C51" i="8"/>
  <c r="D51" i="8"/>
  <c r="E51" i="8"/>
  <c r="H51" i="8"/>
  <c r="J51" i="8"/>
  <c r="A52" i="8"/>
  <c r="B52" i="8"/>
  <c r="C52" i="8"/>
  <c r="D52" i="8"/>
  <c r="E52" i="8"/>
  <c r="H52" i="8"/>
  <c r="J52" i="8"/>
  <c r="A53" i="8"/>
  <c r="B53" i="8"/>
  <c r="C53" i="8"/>
  <c r="D53" i="8"/>
  <c r="E53" i="8"/>
  <c r="H53" i="8"/>
  <c r="J53" i="8"/>
  <c r="A54" i="8"/>
  <c r="B54" i="8"/>
  <c r="C54" i="8"/>
  <c r="D54" i="8"/>
  <c r="E54" i="8"/>
  <c r="H54" i="8"/>
  <c r="J54" i="8"/>
  <c r="H5" i="8"/>
  <c r="E5" i="8"/>
  <c r="D5" i="8"/>
  <c r="B5" i="8"/>
  <c r="C5" i="8"/>
  <c r="A5" i="8"/>
  <c r="I60" i="8"/>
  <c r="I47" i="8"/>
  <c r="I50" i="8"/>
  <c r="I48" i="8"/>
  <c r="I46" i="8"/>
  <c r="I55" i="8"/>
  <c r="I43" i="8"/>
  <c r="I45" i="8"/>
  <c r="I56" i="8"/>
  <c r="I57" i="8"/>
  <c r="I51" i="8"/>
  <c r="I41" i="8"/>
  <c r="I39" i="8"/>
  <c r="I52" i="8"/>
  <c r="I44" i="8"/>
  <c r="I53" i="8"/>
  <c r="I59" i="8"/>
  <c r="I49" i="8"/>
  <c r="I42" i="8"/>
  <c r="I54" i="8"/>
  <c r="I58" i="8"/>
  <c r="I40" i="8"/>
  <c r="W4" i="1" l="1"/>
  <c r="AA4" i="1"/>
  <c r="AB3" i="1"/>
  <c r="AB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Doug Ferguson</author>
  </authors>
  <commentList>
    <comment ref="U1" authorId="0" shapeId="0" xr:uid="{00000000-0006-0000-0000-000001000000}">
      <text>
        <r>
          <rPr>
            <b/>
            <sz val="8"/>
            <color indexed="81"/>
            <rFont val="Tahoma"/>
            <family val="2"/>
          </rPr>
          <t>Doug Ferguson:</t>
        </r>
        <r>
          <rPr>
            <sz val="8"/>
            <color indexed="81"/>
            <rFont val="Tahoma"/>
            <family val="2"/>
          </rPr>
          <t xml:space="preserve">
Unprogrammed carry over</t>
        </r>
      </text>
    </comment>
    <comment ref="D5" authorId="0" shapeId="0" xr:uid="{00000000-0006-0000-0000-000002000000}">
      <text>
        <r>
          <rPr>
            <b/>
            <sz val="8"/>
            <color indexed="81"/>
            <rFont val="Tahoma"/>
            <family val="2"/>
          </rPr>
          <t>Doug Ferguson:</t>
        </r>
        <r>
          <rPr>
            <sz val="8"/>
            <color indexed="81"/>
            <rFont val="Tahoma"/>
            <family val="2"/>
          </rPr>
          <t xml:space="preserve">
Pass/Fail
</t>
        </r>
      </text>
    </comment>
    <comment ref="E5" authorId="0" shapeId="0" xr:uid="{00000000-0006-0000-0000-000003000000}">
      <text>
        <r>
          <rPr>
            <b/>
            <sz val="8"/>
            <color indexed="81"/>
            <rFont val="Tahoma"/>
            <family val="2"/>
          </rPr>
          <t>Doug Ferguson:</t>
        </r>
        <r>
          <rPr>
            <sz val="8"/>
            <color indexed="81"/>
            <rFont val="Tahoma"/>
            <family val="2"/>
          </rPr>
          <t xml:space="preserve">
Pass/Fail
</t>
        </r>
      </text>
    </comment>
    <comment ref="J5" authorId="0" shapeId="0" xr:uid="{00000000-0006-0000-0000-000004000000}">
      <text>
        <r>
          <rPr>
            <b/>
            <sz val="8"/>
            <color indexed="81"/>
            <rFont val="Tahoma"/>
            <family val="2"/>
          </rPr>
          <t>Doug Ferguson:</t>
        </r>
        <r>
          <rPr>
            <sz val="8"/>
            <color indexed="81"/>
            <rFont val="Tahoma"/>
            <family val="2"/>
          </rPr>
          <t xml:space="preserve">
0-5 scale</t>
        </r>
      </text>
    </comment>
    <comment ref="K5" authorId="0" shapeId="0" xr:uid="{00000000-0006-0000-0000-000005000000}">
      <text>
        <r>
          <rPr>
            <b/>
            <sz val="8"/>
            <color indexed="81"/>
            <rFont val="Tahoma"/>
            <family val="2"/>
          </rPr>
          <t>Doug Ferguson:</t>
        </r>
        <r>
          <rPr>
            <sz val="8"/>
            <color indexed="81"/>
            <rFont val="Tahoma"/>
            <family val="2"/>
          </rPr>
          <t xml:space="preserve">
0-5 scale</t>
        </r>
      </text>
    </comment>
    <comment ref="Y14" authorId="0" shapeId="0" xr:uid="{CEED0BF5-6B08-4578-8CE5-1BAA32FC08C9}">
      <text>
        <r>
          <rPr>
            <b/>
            <sz val="9"/>
            <color indexed="81"/>
            <rFont val="Tahoma"/>
            <family val="2"/>
          </rPr>
          <t>80% of request - doesn't meet cohort 4 requirement for 100%</t>
        </r>
      </text>
    </comment>
    <comment ref="Q31" authorId="0" shapeId="0" xr:uid="{A9545BEF-9039-496A-AF6B-9FF13F99542B}">
      <text>
        <r>
          <rPr>
            <b/>
            <sz val="9"/>
            <color indexed="81"/>
            <rFont val="Tahoma"/>
            <family val="2"/>
          </rPr>
          <t>E1</t>
        </r>
      </text>
    </comment>
  </commentList>
</comments>
</file>

<file path=xl/sharedStrings.xml><?xml version="1.0" encoding="utf-8"?>
<sst xmlns="http://schemas.openxmlformats.org/spreadsheetml/2006/main" count="176" uniqueCount="156">
  <si>
    <t>mark</t>
  </si>
  <si>
    <t>remainder</t>
  </si>
  <si>
    <t>Eng and ROW status</t>
  </si>
  <si>
    <t>Screening Criteria</t>
  </si>
  <si>
    <t>RANKING CRITERIA</t>
  </si>
  <si>
    <t>CMAQ/TAP ID</t>
  </si>
  <si>
    <t>Sponsor</t>
  </si>
  <si>
    <t>Project Title</t>
  </si>
  <si>
    <t>Adopted or Approved Plan</t>
  </si>
  <si>
    <t>ENG1 Sufficiently Complete</t>
  </si>
  <si>
    <t>Screening Criteria Notes</t>
  </si>
  <si>
    <t>RGTP</t>
  </si>
  <si>
    <t>Density</t>
  </si>
  <si>
    <t>SAR Before</t>
  </si>
  <si>
    <t>SAR After</t>
  </si>
  <si>
    <t>Incl
Grwth</t>
  </si>
  <si>
    <t>Bonus</t>
  </si>
  <si>
    <t>Total Points</t>
  </si>
  <si>
    <t>Requested Funds</t>
  </si>
  <si>
    <t>Total</t>
  </si>
  <si>
    <t>Notes</t>
  </si>
  <si>
    <t>Funded Total</t>
  </si>
  <si>
    <t>CDOT</t>
  </si>
  <si>
    <t>Wilmette</t>
  </si>
  <si>
    <t>Niles</t>
  </si>
  <si>
    <t>Mt Prospect</t>
  </si>
  <si>
    <t>FPD of Cook Co</t>
  </si>
  <si>
    <t>Harvey</t>
  </si>
  <si>
    <t>Aurora</t>
  </si>
  <si>
    <t>Millennium Trail - Ethel's Woods Forest Preserve to Pine Dunes Forest Preserve</t>
  </si>
  <si>
    <t>Chicago Metropolitan Agency for Planning</t>
  </si>
  <si>
    <t>Ranking Criteria Scores</t>
  </si>
  <si>
    <r>
      <t>Completion of RGTP</t>
    </r>
    <r>
      <rPr>
        <b/>
        <vertAlign val="superscript"/>
        <sz val="10"/>
        <color rgb="FF0070C0"/>
        <rFont val="Arial"/>
        <family val="2"/>
      </rPr>
      <t>1</t>
    </r>
  </si>
  <si>
    <t>Population &amp; Employment Density</t>
  </si>
  <si>
    <t>Safety &amp; Attractiveness</t>
  </si>
  <si>
    <t>CFP ID</t>
  </si>
  <si>
    <t>Facility to be Improved</t>
  </si>
  <si>
    <t xml:space="preserve"> </t>
  </si>
  <si>
    <t>FFY24</t>
  </si>
  <si>
    <t>FFY25</t>
  </si>
  <si>
    <t>Proposed FFY24</t>
  </si>
  <si>
    <t>Proposed FFY25</t>
  </si>
  <si>
    <t>Proposed Funding</t>
  </si>
  <si>
    <t>DAC Score</t>
  </si>
  <si>
    <t>FFY26</t>
  </si>
  <si>
    <t>FFY27</t>
  </si>
  <si>
    <t>FFY28</t>
  </si>
  <si>
    <t>Equity</t>
  </si>
  <si>
    <t>01-23-0011</t>
  </si>
  <si>
    <t>Englewood Line Trail</t>
  </si>
  <si>
    <t>01-23-0012</t>
  </si>
  <si>
    <t>Weber Spur Trail</t>
  </si>
  <si>
    <t>02-23-0002</t>
  </si>
  <si>
    <t>02-23-0001</t>
  </si>
  <si>
    <t>Evanston</t>
  </si>
  <si>
    <t>Church Street Pedestrian and Bicycle Improvements</t>
  </si>
  <si>
    <t>03-23-0012</t>
  </si>
  <si>
    <t>Schaumburg</t>
  </si>
  <si>
    <t>Martingale Road and Higgins Road Bike Path Projects</t>
  </si>
  <si>
    <t>03-23-0015</t>
  </si>
  <si>
    <t>Arlington Heights</t>
  </si>
  <si>
    <t>Wilke Rd Multi-Use Path from Bray Ct to Meadows Park</t>
  </si>
  <si>
    <t>03-23-0018</t>
  </si>
  <si>
    <t>Windsor Drive Road Diet and Resurfacing</t>
  </si>
  <si>
    <t>03-23-0021</t>
  </si>
  <si>
    <t>Melas-Meadows Pedestrian Bridge</t>
  </si>
  <si>
    <t>03-23-0024</t>
  </si>
  <si>
    <t>Milwaukee Avenue Shared Use Path Improvements - Main Street to Dempster Avenue</t>
  </si>
  <si>
    <t>04-23-0005</t>
  </si>
  <si>
    <t>06-23-0005</t>
  </si>
  <si>
    <t>Orland Park</t>
  </si>
  <si>
    <t xml:space="preserve">167th Steet from Steeplechase Parkway to 104th Avenue </t>
  </si>
  <si>
    <t>07-23-0005</t>
  </si>
  <si>
    <t>Midlothian</t>
  </si>
  <si>
    <t xml:space="preserve">Natalie Creek Trail </t>
  </si>
  <si>
    <t>07-23-0006</t>
  </si>
  <si>
    <t>Sauk Village</t>
  </si>
  <si>
    <t>Old Plank Road Trail Extension</t>
  </si>
  <si>
    <t>07-23-0011</t>
  </si>
  <si>
    <t>Sibley Avenue Sidepath and Pedestrian Overpass</t>
  </si>
  <si>
    <t>07-23-0014</t>
  </si>
  <si>
    <t>Ford Heights</t>
  </si>
  <si>
    <t>Cottage Grove Avenue Sidepath</t>
  </si>
  <si>
    <t>07-23-0016</t>
  </si>
  <si>
    <t>Burnham</t>
  </si>
  <si>
    <t>Burnham Greenway Gap</t>
  </si>
  <si>
    <t>07-23-0017</t>
  </si>
  <si>
    <t>Oak Forest</t>
  </si>
  <si>
    <t>Natalie Creek Trail - Central Avenue Segment</t>
  </si>
  <si>
    <t>08-23-0012</t>
  </si>
  <si>
    <t>Roselle</t>
  </si>
  <si>
    <t>Main Street Multi-Use Path and Pedestrian Bridge</t>
  </si>
  <si>
    <t>09-23-0008</t>
  </si>
  <si>
    <t>10-23-0008</t>
  </si>
  <si>
    <t>Lake Co FPD</t>
  </si>
  <si>
    <t>10-23-0007</t>
  </si>
  <si>
    <t>Lake County DOT</t>
  </si>
  <si>
    <t>IL 137 BIKE PATH (Patriot Path Stage 1)</t>
  </si>
  <si>
    <t>10-23-0011</t>
  </si>
  <si>
    <t>Waukegan</t>
  </si>
  <si>
    <t>Pedestrian Bridge over Sheridan Road</t>
  </si>
  <si>
    <t>11-23-0005</t>
  </si>
  <si>
    <t>McHenry Co DOT</t>
  </si>
  <si>
    <t>Randall Road from Ackman Rd to Acorn Ln/Polaris Dr</t>
  </si>
  <si>
    <t>11-23-0006</t>
  </si>
  <si>
    <t>Bull Valley Road Shared Use Path, Bridge and Lighting Improvements from Cunat Drive to Green Street</t>
  </si>
  <si>
    <t>12-23-0014</t>
  </si>
  <si>
    <t>FPD of Will Co</t>
  </si>
  <si>
    <t>Plum Creek Greenway Trail - Phase III</t>
  </si>
  <si>
    <t>09-23-0006</t>
  </si>
  <si>
    <t>Sullivan Road Widening/Resurfacing and Traffic Signal Modernization from Edgelawn Drive to Golden Oaks Parkway</t>
  </si>
  <si>
    <t xml:space="preserve">Skokie Valley Trail </t>
  </si>
  <si>
    <t>Cohort 4</t>
  </si>
  <si>
    <t>DAC</t>
  </si>
  <si>
    <t>Requested FY24</t>
  </si>
  <si>
    <t>Requested FY25</t>
  </si>
  <si>
    <t>Requested FY26</t>
  </si>
  <si>
    <t>Requested FY27</t>
  </si>
  <si>
    <t>Requested FY28</t>
  </si>
  <si>
    <t>DAC; ITEP $3M</t>
  </si>
  <si>
    <t xml:space="preserve">DAC; ITEP $2.234M </t>
  </si>
  <si>
    <t>ITEP $3M</t>
  </si>
  <si>
    <t>ITEP $2.995M</t>
  </si>
  <si>
    <t>DAC; ITEP $2.4M</t>
  </si>
  <si>
    <t>Proposed FFY26</t>
  </si>
  <si>
    <t>Proposed FFY27</t>
  </si>
  <si>
    <t>Proposed FFY28</t>
  </si>
  <si>
    <t>Galena Boulevard Traffic Signal Modernization from Constitution Drive to Locust Street - Bicycle Facility Only</t>
  </si>
  <si>
    <t>Des Plaines River Trail Reconstruction-Segment 7</t>
  </si>
  <si>
    <t>Two Cohort 4s out of five co-sponsor communities; DAC; Partial Funding</t>
  </si>
  <si>
    <t>TDCH; Cohort 4; DAC; ITEP $3M; Funding requested in FY25</t>
  </si>
  <si>
    <t>TDCH; Cohort 4; FHWA Disadvantage Community (DAC)</t>
  </si>
  <si>
    <t>TDCH; Cohort 4; DAC; Eng1</t>
  </si>
  <si>
    <t>Project Summary</t>
  </si>
  <si>
    <t>Conversion of the former Englewood Connecting Line railroad right-of-way into a grade-separated, multi-use trail.</t>
  </si>
  <si>
    <t>The Weber Spur Trail is a rails to trails project on the far north side of Chicago that will convert a two mile, 100-foot-wide Union Pacific right-of-way to a multi-use trail.</t>
  </si>
  <si>
    <t>Construct two-way separated bike lane on Church St, McDaniel Ave to Dodge Ave. Construct corner bump-outs at select intersections. Install traffic signal at Church St/Pitner Ave. Construct shared use path in north-south direction along east side of North Shore Channel, south of Dempster St to Church St. Includes underbridge beneath Dempster St along the east bank of the North Shore Channel. Lighting modernization on Church St, installation along path.</t>
  </si>
  <si>
    <t>Skokie Valley Trail (SVT) is a proposed 4.68 mile trail though the communities of Glenview, Northfield, ,Northbrook, Skokie, and Wilmette. The project will provide trail connections to the existing SVT at the southern end of the project, Cook County's North Branch Trail (NBT) Brown Trail, Cook County's NBT Purple Line (a 0.5 mi segment that connects to the NBT's mainline to Winnetka Rd.), and the Village of Northbrook's existing SVT segment from Voltz Rd. to Dundee Rd.</t>
  </si>
  <si>
    <t>Construction of a path along Schaumburg Rd, Martingale Rd, Corporate Crsg, and Illinois Route 72 (Higgins Rd). ADA infrastructure and traffic signals will be improved where needed to maintain ADA/PROWAG compliance. High-visibility crosswalks and detectable warnings will be installed at all crossings. A mid-block crossing will be improved along Martingale Road with a refuge island and rapid rectangular flashing beacons. The project will complete a gap in the existing bike and pedestrian network.</t>
  </si>
  <si>
    <t>Installation of concrete 8 ft multi-use path connecting to existing bike trail at park and a proposed path south of Bray Ct and south of Algonquin Rd as part of the Algonquin/New Wilke Intersection project. At intersection with Central Rd, ADA ramps will be improved, pedestrian signal upgrades, and striped crosswalks on the east and south legs. Project received STP-Local funding for Phase 3 construction for overall resurfacing project.</t>
  </si>
  <si>
    <t>Construct new pedestrian bridge over US 14 and the Union Pacific Railroad</t>
  </si>
  <si>
    <t>Replacement of existing sidewalk on west side of roadway with shared use path, sidewalk gap infill and replacement of deteriorated sidewalk on east side, new high visibility crosswalks at major intersections, landscaping, bioswales.</t>
  </si>
  <si>
    <t>Reconstruction of the Des Plaines River Trail from Fullerton Avenue to North Avenue to correct deficiencies and upgrade the trail to meet ADA requirements, construct new boardwalks within the floodplain to provide 100-year floodplain protection, provide a new trail connection at Strieby Drive and an improved connection to Thatcher Avenue.</t>
  </si>
  <si>
    <t>Construct a shared-use path on the south side of 167th Street between Steeplechase Parkway and 104th Avenue. Railroad crossing improvements, traffic signal modifications, segment wall, and the extension of an existing culvert.</t>
  </si>
  <si>
    <t>Trail connecting the Cal-Sag and Tinley Creek Trails through Blue Island, Robbins, Crestwood, Midlothian, and Oak Forest.</t>
  </si>
  <si>
    <t>A regional trail extension along an abandoned railroad. It will connect Chicago Heights, Ford Heights, Sauk Village, and Lynwood. This trail will also connect in Northwest Indiana to the Pennsy Greenway. This application is for the Illinois portion only.</t>
  </si>
  <si>
    <t>This project includes the construction of a sidepath along Sibley Avenue (147th Street) along one of the City of Harvey's primary commercial, residential, and transit corridors. A pedestrian overpass would also be included to create safe passage for pedestrians and cyclists to access not only the City of Harvey but the surrounding region as this major thoroughfare is a connecting route to many other south suburban communities.</t>
  </si>
  <si>
    <t>This project includes the installation of a sidepath from the Sunnyfield Subdivision to Lincoln Highway. This project serves to connect children in the Village's residential area to schools in a safe way in addition to providing connectivity to areas with increased employment opportunities along Lincoln Highway to the east and west.</t>
  </si>
  <si>
    <t>New off-street bike trail from State Street north to Green Bay Avenue in the Village of Burnham. The project includes a new 14 span bridge over 5 railroad tracks and a new single span bridge over the Grand Calumet River. The north end of this project connects to a segment that has recently received Design Approval and is proceeding towards the preparation of Phase II PS&amp;E.</t>
  </si>
  <si>
    <t>The project consists of traffic signal modernization (constructing safety improvements such as flashing yellow arrows and high visibility backplates) at 12 intersections, ADA improvements at various intersections, and bicycle accommodations from Constitution Drive to Edgelawn Drive.</t>
  </si>
  <si>
    <t>The proposed project will extend the existing Millennium Trail north to Pine Dunes Forest Preserve. The section along IL Route 173 is a project omission and will be completed as a separate on-going study of IL Route 173 by IDOT. The trail improvement includes the construction of two mid-block crossings; one at Edwards Road and one at Hunt Club Road. The design of the trail includes detectable warnings and high-visibility crosswalks. The Trail will cross Hastings Creek on a new structure.</t>
  </si>
  <si>
    <t>Reconstruction and widening of Randall Road from Ackman Road in Crystal Lake to Acorn Lane/Polaris Drive in the Village of Lake in the Hills with the addition of a sidewalk, bike path and transit enhancements, and the replacement of two bridges.</t>
  </si>
  <si>
    <t>Project would add a 10-foot-wide shared use path and lighting along Bull Valley Road from Cunat Drive to Green Street in the City of McHenry. The project will also replace a culvert with a bridge structure just west of IL31.</t>
  </si>
  <si>
    <t>ITEP $3M; STP-SF</t>
  </si>
  <si>
    <t>Roadway resurfacing to modify existing 4-lane cross section to 1 lane in each direction, center landscaped median/left-turn lane and on-street buffered bike lanes on both sides. Sidewalk N. of Palatine Rd widened to 8 ft to provide a consistent width. Mid-block crossing at the N. leg of Crabtree Dr intersection. Sidewalk and ADA improvements throughout the project limits. Signal at Valley Ln/Lake Arlington will be modernized and pedestrian signal equipment improved at Palatine Rd</t>
  </si>
  <si>
    <t xml:space="preserve">FFY 2024-2028 Locally Programmed Transportation Alternatives Program (TAP-L) - Staff Recommended Program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</si>
</sst>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_(&quot;$&quot;* #,##0_);_(&quot;$&quot;* \(#,##0\);_(&quot;$&quot;* &quot;-&quot;??_);_(@_)"/>
    <numFmt numFmtId="165" formatCode="&quot;$&quot;#,##0"/>
    <numFmt numFmtId="166" formatCode="0.0%"/>
    <numFmt numFmtId="167" formatCode="\$#,##0;\(\$#,##0\)"/>
    <numFmt numFmtId="168" formatCode="&quot;$&quot;#,##0.00"/>
  </numFmts>
  <fonts count="42"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9"/>
      <color theme="1"/>
      <name val="Calibri"/>
      <family val="2"/>
      <scheme val="minor"/>
    </font>
    <font>
      <sz val="9"/>
      <color theme="1"/>
      <name val="Calibri"/>
      <family val="2"/>
      <scheme val="minor"/>
    </font>
    <font>
      <sz val="9"/>
      <color theme="1"/>
      <name val="Calibri"/>
      <family val="2"/>
    </font>
    <font>
      <sz val="9"/>
      <name val="Calibri"/>
      <family val="2"/>
      <scheme val="minor"/>
    </font>
    <font>
      <sz val="9"/>
      <name val="Calibri"/>
      <family val="2"/>
    </font>
    <font>
      <sz val="9"/>
      <color rgb="FF000000"/>
      <name val="Calibri"/>
      <family val="2"/>
    </font>
    <font>
      <sz val="9"/>
      <color rgb="FFFF0000"/>
      <name val="Calibri"/>
      <family val="2"/>
    </font>
    <font>
      <sz val="11"/>
      <color theme="0" tint="-0.499984740745262"/>
      <name val="Calibri"/>
      <family val="2"/>
      <scheme val="minor"/>
    </font>
    <font>
      <b/>
      <sz val="9"/>
      <color theme="0" tint="-0.499984740745262"/>
      <name val="Calibri"/>
      <family val="2"/>
      <scheme val="minor"/>
    </font>
    <font>
      <sz val="9"/>
      <color theme="0" tint="-0.499984740745262"/>
      <name val="Calibri"/>
      <family val="2"/>
    </font>
    <font>
      <b/>
      <sz val="18"/>
      <name val="Arial"/>
      <family val="2"/>
    </font>
    <font>
      <b/>
      <sz val="12"/>
      <name val="Arial"/>
      <family val="2"/>
    </font>
    <font>
      <b/>
      <sz val="10"/>
      <color theme="1"/>
      <name val="Arial"/>
      <family val="2"/>
    </font>
    <font>
      <sz val="11"/>
      <color rgb="FF0070C0"/>
      <name val="Calibri"/>
      <family val="2"/>
      <scheme val="minor"/>
    </font>
    <font>
      <b/>
      <sz val="10"/>
      <color rgb="FF0070C0"/>
      <name val="Arial"/>
      <family val="2"/>
    </font>
    <font>
      <sz val="11"/>
      <color theme="6" tint="-0.249977111117893"/>
      <name val="Calibri"/>
      <family val="2"/>
      <scheme val="minor"/>
    </font>
    <font>
      <b/>
      <sz val="10"/>
      <color theme="6" tint="-0.249977111117893"/>
      <name val="Arial"/>
      <family val="2"/>
    </font>
    <font>
      <b/>
      <sz val="10"/>
      <color rgb="FFFFC000"/>
      <name val="Arial"/>
      <family val="2"/>
    </font>
    <font>
      <b/>
      <sz val="11"/>
      <color rgb="FFFFC000"/>
      <name val="Calibri"/>
      <family val="2"/>
      <scheme val="minor"/>
    </font>
    <font>
      <sz val="11"/>
      <name val="Calibri"/>
      <family val="2"/>
      <scheme val="minor"/>
    </font>
    <font>
      <b/>
      <sz val="10"/>
      <name val="Arial"/>
      <family val="2"/>
    </font>
    <font>
      <b/>
      <sz val="10"/>
      <color theme="9" tint="-0.24994659260841701"/>
      <name val="Arial"/>
      <family val="2"/>
    </font>
    <font>
      <b/>
      <sz val="11"/>
      <color theme="9" tint="-0.24994659260841701"/>
      <name val="Calibri"/>
      <family val="2"/>
      <scheme val="minor"/>
    </font>
    <font>
      <b/>
      <vertAlign val="superscript"/>
      <sz val="10"/>
      <color rgb="FF0070C0"/>
      <name val="Arial"/>
      <family val="2"/>
    </font>
    <font>
      <sz val="10"/>
      <color theme="1"/>
      <name val="Arial"/>
      <family val="2"/>
    </font>
    <font>
      <sz val="10"/>
      <color rgb="FF0070C0"/>
      <name val="Arial"/>
      <family val="2"/>
    </font>
    <font>
      <sz val="10"/>
      <color theme="6" tint="-0.249977111117893"/>
      <name val="Arial"/>
      <family val="2"/>
    </font>
    <font>
      <sz val="10"/>
      <name val="Arial"/>
      <family val="2"/>
    </font>
    <font>
      <sz val="8"/>
      <color indexed="81"/>
      <name val="Tahoma"/>
      <family val="2"/>
    </font>
    <font>
      <b/>
      <sz val="8"/>
      <color indexed="81"/>
      <name val="Tahoma"/>
      <family val="2"/>
    </font>
    <font>
      <b/>
      <sz val="9"/>
      <color rgb="FFFF0000"/>
      <name val="Calibri"/>
      <family val="2"/>
    </font>
    <font>
      <sz val="9"/>
      <color theme="0" tint="-0.499984740745262"/>
      <name val="Calibri"/>
      <family val="2"/>
      <scheme val="minor"/>
    </font>
    <font>
      <sz val="11"/>
      <color rgb="FFFF0000"/>
      <name val="Calibri"/>
      <family val="2"/>
      <scheme val="minor"/>
    </font>
    <font>
      <sz val="9"/>
      <color rgb="FF00B050"/>
      <name val="Calibri"/>
      <family val="2"/>
    </font>
    <font>
      <sz val="11"/>
      <color rgb="FF000000"/>
      <name val="Calibri"/>
      <family val="2"/>
    </font>
    <font>
      <b/>
      <sz val="9"/>
      <color indexed="81"/>
      <name val="Tahoma"/>
      <family val="2"/>
    </font>
    <font>
      <sz val="8"/>
      <name val="Calibri"/>
      <family val="2"/>
      <scheme val="minor"/>
    </font>
  </fonts>
  <fills count="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00"/>
        <bgColor indexed="64"/>
      </patternFill>
    </fill>
    <fill>
      <patternFill patternType="solid">
        <fgColor theme="6"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89">
    <xf numFmtId="0" fontId="0" fillId="0" borderId="0" xfId="0"/>
    <xf numFmtId="0" fontId="0" fillId="0" borderId="0" xfId="0" applyAlignment="1">
      <alignment wrapText="1"/>
    </xf>
    <xf numFmtId="0" fontId="5" fillId="0" borderId="0" xfId="0" applyFont="1"/>
    <xf numFmtId="0" fontId="5" fillId="0" borderId="0" xfId="0" applyFont="1" applyAlignment="1">
      <alignment wrapText="1"/>
    </xf>
    <xf numFmtId="166" fontId="5" fillId="0" borderId="0" xfId="5" applyNumberFormat="1" applyFont="1" applyAlignment="1">
      <alignment horizontal="center" vertical="center"/>
    </xf>
    <xf numFmtId="0" fontId="6" fillId="0" borderId="0" xfId="0" applyFont="1"/>
    <xf numFmtId="164" fontId="5" fillId="0" borderId="0" xfId="0" applyNumberFormat="1" applyFont="1" applyAlignment="1">
      <alignment horizontal="center" vertical="center"/>
    </xf>
    <xf numFmtId="0" fontId="6" fillId="0" borderId="0" xfId="0" applyFont="1" applyAlignment="1">
      <alignment vertical="top"/>
    </xf>
    <xf numFmtId="168" fontId="0" fillId="0" borderId="0" xfId="0" applyNumberFormat="1" applyAlignment="1">
      <alignment vertical="center"/>
    </xf>
    <xf numFmtId="0" fontId="12" fillId="0" borderId="0" xfId="0" applyFont="1"/>
    <xf numFmtId="165" fontId="12" fillId="0" borderId="0" xfId="0" applyNumberFormat="1" applyFont="1"/>
    <xf numFmtId="165" fontId="13" fillId="0" borderId="0" xfId="0" applyNumberFormat="1" applyFont="1" applyAlignment="1">
      <alignment horizontal="center" vertical="center"/>
    </xf>
    <xf numFmtId="0" fontId="0" fillId="0" borderId="0" xfId="0" applyAlignment="1">
      <alignment vertical="top"/>
    </xf>
    <xf numFmtId="44" fontId="6" fillId="0" borderId="0" xfId="0" applyNumberFormat="1" applyFont="1" applyAlignment="1">
      <alignment vertical="top"/>
    </xf>
    <xf numFmtId="167" fontId="10" fillId="0" borderId="1" xfId="0" applyNumberFormat="1" applyFont="1" applyBorder="1" applyAlignment="1">
      <alignment horizontal="right" vertical="center" wrapText="1"/>
    </xf>
    <xf numFmtId="167" fontId="14" fillId="0" borderId="1" xfId="0" applyNumberFormat="1" applyFont="1" applyBorder="1" applyAlignment="1">
      <alignment horizontal="right" vertical="center" wrapText="1"/>
    </xf>
    <xf numFmtId="165" fontId="7" fillId="0" borderId="1" xfId="0" applyNumberFormat="1" applyFont="1" applyBorder="1" applyAlignment="1">
      <alignment vertical="center" wrapText="1"/>
    </xf>
    <xf numFmtId="167" fontId="9" fillId="0" borderId="1" xfId="0" applyNumberFormat="1" applyFont="1" applyBorder="1" applyAlignment="1">
      <alignment horizontal="right" vertical="center" wrapText="1"/>
    </xf>
    <xf numFmtId="165" fontId="0" fillId="0" borderId="0" xfId="0" applyNumberFormat="1"/>
    <xf numFmtId="165" fontId="0" fillId="0" borderId="0" xfId="0" applyNumberFormat="1" applyAlignment="1">
      <alignment horizontal="center" vertical="center"/>
    </xf>
    <xf numFmtId="165" fontId="5" fillId="0" borderId="0" xfId="0" applyNumberFormat="1" applyFont="1" applyAlignment="1">
      <alignment horizontal="center" vertical="center"/>
    </xf>
    <xf numFmtId="165" fontId="13" fillId="0" borderId="1"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0" fontId="10" fillId="0" borderId="1" xfId="0" applyFont="1" applyBorder="1" applyAlignment="1">
      <alignment vertical="center" wrapText="1"/>
    </xf>
    <xf numFmtId="0" fontId="7" fillId="0" borderId="1" xfId="0" applyFont="1" applyBorder="1" applyAlignment="1">
      <alignment vertical="center" wrapText="1"/>
    </xf>
    <xf numFmtId="14" fontId="6" fillId="0" borderId="1" xfId="1" applyNumberFormat="1" applyFont="1" applyFill="1" applyBorder="1" applyAlignment="1" applyProtection="1">
      <alignment vertical="center" wrapText="1"/>
    </xf>
    <xf numFmtId="0" fontId="9" fillId="0" borderId="1" xfId="0" applyFont="1" applyBorder="1" applyAlignment="1">
      <alignment vertical="center" wrapText="1"/>
    </xf>
    <xf numFmtId="0" fontId="8" fillId="0" borderId="1" xfId="2" applyFont="1" applyFill="1" applyBorder="1" applyAlignment="1" applyProtection="1">
      <alignment vertical="center" wrapText="1"/>
    </xf>
    <xf numFmtId="0" fontId="6" fillId="0" borderId="1" xfId="0" applyFont="1" applyBorder="1" applyAlignment="1">
      <alignment vertical="center"/>
    </xf>
    <xf numFmtId="0" fontId="6" fillId="0" borderId="1" xfId="0" applyFont="1" applyBorder="1" applyAlignment="1">
      <alignment vertical="center" wrapText="1"/>
    </xf>
    <xf numFmtId="0" fontId="8" fillId="0" borderId="1" xfId="0" applyFont="1" applyBorder="1" applyAlignment="1">
      <alignment vertical="center"/>
    </xf>
    <xf numFmtId="0" fontId="6" fillId="0" borderId="1" xfId="1" applyFont="1" applyFill="1" applyBorder="1" applyAlignment="1" applyProtection="1">
      <alignment vertical="center" wrapText="1"/>
    </xf>
    <xf numFmtId="14" fontId="10" fillId="0" borderId="1" xfId="0" applyNumberFormat="1" applyFont="1" applyBorder="1" applyAlignment="1">
      <alignment vertical="center" wrapText="1"/>
    </xf>
    <xf numFmtId="14" fontId="7" fillId="0" borderId="1" xfId="0" applyNumberFormat="1" applyFont="1" applyBorder="1" applyAlignment="1">
      <alignment vertical="center" wrapText="1"/>
    </xf>
    <xf numFmtId="0" fontId="6" fillId="0" borderId="1" xfId="3" applyFont="1" applyFill="1" applyBorder="1" applyAlignment="1" applyProtection="1">
      <alignment vertical="center" wrapText="1"/>
    </xf>
    <xf numFmtId="0" fontId="5" fillId="0" borderId="1" xfId="0" applyFont="1" applyBorder="1" applyAlignment="1">
      <alignment vertical="center" wrapText="1"/>
    </xf>
    <xf numFmtId="0" fontId="5" fillId="0" borderId="1" xfId="0" applyFont="1" applyBorder="1" applyAlignment="1">
      <alignment vertical="center"/>
    </xf>
    <xf numFmtId="9" fontId="0" fillId="0" borderId="0" xfId="5" applyFont="1"/>
    <xf numFmtId="167" fontId="7" fillId="0" borderId="1" xfId="0" applyNumberFormat="1" applyFont="1" applyBorder="1" applyAlignment="1">
      <alignment horizontal="right" vertical="center" wrapText="1"/>
    </xf>
    <xf numFmtId="0" fontId="15" fillId="0" borderId="0" xfId="0" applyFont="1" applyAlignment="1">
      <alignment horizontal="left" indent="4"/>
    </xf>
    <xf numFmtId="0" fontId="16" fillId="0" borderId="0" xfId="0" applyFont="1"/>
    <xf numFmtId="0" fontId="17" fillId="0" borderId="0" xfId="0" applyFont="1" applyAlignment="1">
      <alignment wrapText="1"/>
    </xf>
    <xf numFmtId="0" fontId="18" fillId="0" borderId="0" xfId="0" applyFont="1"/>
    <xf numFmtId="0" fontId="20" fillId="0" borderId="0" xfId="0" applyFont="1"/>
    <xf numFmtId="0" fontId="21" fillId="0" borderId="0" xfId="0" applyFont="1" applyAlignment="1">
      <alignment wrapText="1"/>
    </xf>
    <xf numFmtId="0" fontId="23" fillId="0" borderId="0" xfId="0" applyFont="1"/>
    <xf numFmtId="0" fontId="0" fillId="0" borderId="0" xfId="0" applyAlignment="1">
      <alignment vertical="center"/>
    </xf>
    <xf numFmtId="164" fontId="20" fillId="0" borderId="0" xfId="4" applyNumberFormat="1" applyFont="1" applyAlignment="1">
      <alignment vertical="center"/>
    </xf>
    <xf numFmtId="0" fontId="18" fillId="0" borderId="0" xfId="0" applyFont="1" applyAlignment="1">
      <alignment horizontal="center" vertical="center"/>
    </xf>
    <xf numFmtId="164" fontId="27" fillId="0" borderId="0" xfId="4" applyNumberFormat="1" applyFont="1" applyAlignment="1">
      <alignment vertical="center"/>
    </xf>
    <xf numFmtId="0" fontId="0" fillId="0" borderId="0" xfId="0" applyAlignment="1">
      <alignment horizontal="left" vertical="center"/>
    </xf>
    <xf numFmtId="0" fontId="17" fillId="0" borderId="0" xfId="0" applyFont="1" applyAlignment="1">
      <alignment horizontal="left" vertical="center" wrapText="1"/>
    </xf>
    <xf numFmtId="0" fontId="24" fillId="0" borderId="0" xfId="0" applyFont="1" applyAlignment="1">
      <alignment horizontal="left" vertical="center" wrapText="1"/>
    </xf>
    <xf numFmtId="167" fontId="10" fillId="0" borderId="0" xfId="0" applyNumberFormat="1" applyFont="1" applyAlignment="1">
      <alignment vertical="top" wrapText="1"/>
    </xf>
    <xf numFmtId="165" fontId="0" fillId="0" borderId="0" xfId="0" applyNumberFormat="1" applyAlignment="1">
      <alignment horizontal="right" vertical="center"/>
    </xf>
    <xf numFmtId="0" fontId="17" fillId="0" borderId="1" xfId="0" applyFont="1" applyBorder="1" applyAlignment="1">
      <alignment vertical="center" wrapText="1"/>
    </xf>
    <xf numFmtId="0" fontId="19"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29" fillId="0" borderId="1" xfId="0" applyFont="1" applyBorder="1" applyAlignment="1">
      <alignment vertical="center" wrapText="1"/>
    </xf>
    <xf numFmtId="0" fontId="30" fillId="0" borderId="1" xfId="0" applyFont="1" applyBorder="1" applyAlignment="1">
      <alignment horizontal="center" vertical="center"/>
    </xf>
    <xf numFmtId="0" fontId="19" fillId="0" borderId="1" xfId="0" applyFont="1" applyBorder="1" applyAlignment="1">
      <alignment horizontal="center" vertical="center"/>
    </xf>
    <xf numFmtId="164" fontId="31" fillId="0" borderId="1" xfId="4" applyNumberFormat="1" applyFont="1" applyBorder="1" applyAlignment="1">
      <alignment vertical="center"/>
    </xf>
    <xf numFmtId="164" fontId="26" fillId="0" borderId="1" xfId="4" applyNumberFormat="1" applyFont="1" applyBorder="1" applyAlignment="1">
      <alignment vertical="center"/>
    </xf>
    <xf numFmtId="0" fontId="32" fillId="0" borderId="1" xfId="0" applyFont="1" applyBorder="1" applyAlignment="1">
      <alignment horizontal="left" vertical="center" wrapText="1"/>
    </xf>
    <xf numFmtId="0" fontId="8" fillId="0" borderId="1" xfId="0" applyFont="1" applyBorder="1" applyAlignment="1">
      <alignment vertical="center" wrapText="1"/>
    </xf>
    <xf numFmtId="0" fontId="35" fillId="0" borderId="1" xfId="0" applyFont="1" applyBorder="1" applyAlignment="1">
      <alignment vertical="center" wrapText="1"/>
    </xf>
    <xf numFmtId="165" fontId="36" fillId="0" borderId="1" xfId="0" applyNumberFormat="1" applyFont="1" applyBorder="1" applyAlignment="1">
      <alignment horizontal="center" vertical="center" wrapText="1"/>
    </xf>
    <xf numFmtId="165" fontId="37" fillId="0" borderId="0" xfId="0" applyNumberFormat="1" applyFont="1"/>
    <xf numFmtId="167" fontId="11" fillId="0" borderId="1" xfId="0" applyNumberFormat="1" applyFont="1" applyBorder="1" applyAlignment="1">
      <alignment horizontal="right" vertical="center" wrapText="1"/>
    </xf>
    <xf numFmtId="165" fontId="9" fillId="0" borderId="1" xfId="0" applyNumberFormat="1" applyFont="1" applyBorder="1" applyAlignment="1">
      <alignment vertical="center" wrapText="1"/>
    </xf>
    <xf numFmtId="165" fontId="8" fillId="0" borderId="1" xfId="0" applyNumberFormat="1" applyFont="1" applyBorder="1" applyAlignment="1">
      <alignment horizontal="left" vertical="center" wrapText="1"/>
    </xf>
    <xf numFmtId="165" fontId="10" fillId="0" borderId="1" xfId="0" applyNumberFormat="1" applyFont="1" applyBorder="1" applyAlignment="1">
      <alignment vertical="center" wrapText="1"/>
    </xf>
    <xf numFmtId="0" fontId="39" fillId="0" borderId="1" xfId="0" applyFont="1" applyBorder="1" applyAlignment="1">
      <alignment wrapText="1"/>
    </xf>
    <xf numFmtId="0" fontId="5" fillId="0" borderId="0" xfId="0" applyFont="1" applyAlignment="1">
      <alignment horizontal="center"/>
    </xf>
    <xf numFmtId="0" fontId="17" fillId="0" borderId="0" xfId="0" applyFont="1"/>
    <xf numFmtId="0" fontId="6" fillId="0" borderId="5" xfId="0" applyFont="1" applyBorder="1" applyAlignment="1">
      <alignment vertical="center" wrapText="1"/>
    </xf>
    <xf numFmtId="167" fontId="38" fillId="0" borderId="1" xfId="0" applyNumberFormat="1" applyFont="1" applyBorder="1" applyAlignment="1">
      <alignment horizontal="right" vertical="center" wrapText="1"/>
    </xf>
    <xf numFmtId="167" fontId="10" fillId="5" borderId="1" xfId="0" applyNumberFormat="1" applyFont="1" applyFill="1" applyBorder="1" applyAlignment="1">
      <alignment horizontal="right" vertical="center" wrapText="1"/>
    </xf>
    <xf numFmtId="167" fontId="9" fillId="6" borderId="1" xfId="0" applyNumberFormat="1" applyFont="1" applyFill="1" applyBorder="1" applyAlignment="1">
      <alignment horizontal="right" vertical="center" wrapText="1"/>
    </xf>
    <xf numFmtId="164" fontId="22" fillId="0" borderId="0" xfId="0" applyNumberFormat="1" applyFont="1" applyAlignment="1">
      <alignment wrapText="1"/>
    </xf>
    <xf numFmtId="165" fontId="6" fillId="0" borderId="1" xfId="0" applyNumberFormat="1" applyFont="1" applyBorder="1" applyAlignment="1">
      <alignment horizontal="right" vertical="center" wrapText="1"/>
    </xf>
    <xf numFmtId="165" fontId="9" fillId="0" borderId="0" xfId="0" applyNumberFormat="1" applyFont="1" applyAlignment="1">
      <alignment vertical="center" wrapText="1"/>
    </xf>
    <xf numFmtId="164" fontId="21" fillId="0" borderId="1" xfId="4" applyNumberFormat="1" applyFont="1" applyBorder="1" applyAlignment="1">
      <alignment vertical="center"/>
    </xf>
    <xf numFmtId="0" fontId="5" fillId="0" borderId="0" xfId="0" applyFont="1" applyAlignment="1">
      <alignment horizontal="center"/>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cellXfs>
  <cellStyles count="6">
    <cellStyle name="Bad" xfId="2" builtinId="27"/>
    <cellStyle name="Currency" xfId="4" builtinId="4"/>
    <cellStyle name="Good" xfId="1" builtinId="26"/>
    <cellStyle name="Neutral" xfId="3" builtinId="28"/>
    <cellStyle name="Normal" xfId="0" builtinId="0"/>
    <cellStyle name="Percent" xfId="5" builtinId="5"/>
  </cellStyles>
  <dxfs count="62">
    <dxf>
      <fill>
        <patternFill>
          <bgColor theme="6" tint="0.59996337778862885"/>
        </patternFill>
      </fill>
    </dxf>
    <dxf>
      <fill>
        <patternFill patternType="solid">
          <bgColor rgb="FFFFFFCC"/>
        </patternFill>
      </fill>
    </dxf>
    <dxf>
      <fill>
        <patternFill>
          <bgColor theme="5" tint="0.59996337778862885"/>
        </patternFill>
      </fill>
    </dxf>
    <dxf>
      <font>
        <color auto="1"/>
      </font>
      <fill>
        <patternFill>
          <bgColor rgb="FFF8E592"/>
        </patternFill>
      </fill>
    </dxf>
    <dxf>
      <fill>
        <patternFill>
          <bgColor theme="6" tint="0.59996337778862885"/>
        </patternFill>
      </fill>
    </dxf>
    <dxf>
      <fill>
        <patternFill patternType="solid">
          <bgColor rgb="FFFFFFCC"/>
        </patternFill>
      </fill>
    </dxf>
    <dxf>
      <fill>
        <patternFill>
          <bgColor theme="5" tint="0.59996337778862885"/>
        </patternFill>
      </fill>
    </dxf>
    <dxf>
      <font>
        <color auto="1"/>
      </font>
      <fill>
        <patternFill>
          <bgColor rgb="FFF8E592"/>
        </patternFill>
      </fill>
    </dxf>
    <dxf>
      <fill>
        <patternFill>
          <bgColor theme="6" tint="0.59996337778862885"/>
        </patternFill>
      </fill>
    </dxf>
    <dxf>
      <fill>
        <patternFill patternType="solid">
          <bgColor rgb="FFFFFFCC"/>
        </patternFill>
      </fill>
    </dxf>
    <dxf>
      <fill>
        <patternFill>
          <bgColor theme="5" tint="0.59996337778862885"/>
        </patternFill>
      </fill>
    </dxf>
    <dxf>
      <font>
        <color auto="1"/>
      </font>
      <fill>
        <patternFill>
          <bgColor rgb="FFF8E592"/>
        </patternFill>
      </fill>
    </dxf>
    <dxf>
      <fill>
        <patternFill>
          <bgColor theme="6" tint="0.59996337778862885"/>
        </patternFill>
      </fill>
    </dxf>
    <dxf>
      <fill>
        <patternFill patternType="solid">
          <bgColor rgb="FFFFFFCC"/>
        </patternFill>
      </fill>
    </dxf>
    <dxf>
      <fill>
        <patternFill>
          <bgColor theme="5" tint="0.59996337778862885"/>
        </patternFill>
      </fill>
    </dxf>
    <dxf>
      <font>
        <color auto="1"/>
      </font>
      <fill>
        <patternFill>
          <bgColor rgb="FFF8E592"/>
        </patternFill>
      </fill>
    </dxf>
    <dxf>
      <fill>
        <patternFill>
          <bgColor theme="6" tint="0.59996337778862885"/>
        </patternFill>
      </fill>
    </dxf>
    <dxf>
      <fill>
        <patternFill patternType="solid">
          <bgColor rgb="FFFFFFCC"/>
        </patternFill>
      </fill>
    </dxf>
    <dxf>
      <fill>
        <patternFill>
          <bgColor theme="5" tint="0.59996337778862885"/>
        </patternFill>
      </fill>
    </dxf>
    <dxf>
      <font>
        <color auto="1"/>
      </font>
      <fill>
        <patternFill>
          <bgColor rgb="FFF8E592"/>
        </patternFill>
      </fill>
    </dxf>
    <dxf>
      <fill>
        <patternFill>
          <bgColor theme="6" tint="0.59996337778862885"/>
        </patternFill>
      </fill>
    </dxf>
    <dxf>
      <fill>
        <patternFill patternType="solid">
          <bgColor rgb="FFFFFFCC"/>
        </patternFill>
      </fill>
    </dxf>
    <dxf>
      <fill>
        <patternFill>
          <bgColor theme="5" tint="0.59996337778862885"/>
        </patternFill>
      </fill>
    </dxf>
    <dxf>
      <font>
        <color auto="1"/>
      </font>
      <fill>
        <patternFill>
          <bgColor rgb="FFF8E592"/>
        </patternFill>
      </fill>
    </dxf>
    <dxf>
      <fill>
        <patternFill>
          <bgColor theme="6" tint="0.59996337778862885"/>
        </patternFill>
      </fill>
    </dxf>
    <dxf>
      <fill>
        <patternFill patternType="solid">
          <bgColor rgb="FFFFFFCC"/>
        </patternFill>
      </fill>
    </dxf>
    <dxf>
      <fill>
        <patternFill>
          <bgColor theme="5" tint="0.59996337778862885"/>
        </patternFill>
      </fill>
    </dxf>
    <dxf>
      <font>
        <color auto="1"/>
      </font>
      <fill>
        <patternFill>
          <bgColor rgb="FFF8E592"/>
        </patternFill>
      </fill>
    </dxf>
    <dxf>
      <fill>
        <patternFill>
          <bgColor theme="6" tint="0.59996337778862885"/>
        </patternFill>
      </fill>
    </dxf>
    <dxf>
      <fill>
        <patternFill patternType="solid">
          <bgColor rgb="FFFFFFCC"/>
        </patternFill>
      </fill>
    </dxf>
    <dxf>
      <fill>
        <patternFill>
          <bgColor theme="5" tint="0.59996337778862885"/>
        </patternFill>
      </fill>
    </dxf>
    <dxf>
      <font>
        <color auto="1"/>
      </font>
      <fill>
        <patternFill>
          <bgColor rgb="FFF8E592"/>
        </patternFill>
      </fill>
    </dxf>
    <dxf>
      <fill>
        <patternFill>
          <bgColor theme="6" tint="0.59996337778862885"/>
        </patternFill>
      </fill>
    </dxf>
    <dxf>
      <fill>
        <patternFill patternType="solid">
          <bgColor rgb="FFFFFFCC"/>
        </patternFill>
      </fill>
    </dxf>
    <dxf>
      <fill>
        <patternFill>
          <bgColor theme="5" tint="0.59996337778862885"/>
        </patternFill>
      </fill>
    </dxf>
    <dxf>
      <font>
        <color auto="1"/>
      </font>
      <fill>
        <patternFill>
          <bgColor rgb="FFF8E592"/>
        </patternFill>
      </fill>
    </dxf>
    <dxf>
      <fill>
        <patternFill>
          <bgColor theme="6" tint="0.59996337778862885"/>
        </patternFill>
      </fill>
    </dxf>
    <dxf>
      <fill>
        <patternFill patternType="solid">
          <bgColor rgb="FFFFFFCC"/>
        </patternFill>
      </fill>
    </dxf>
    <dxf>
      <fill>
        <patternFill>
          <bgColor theme="5" tint="0.59996337778862885"/>
        </patternFill>
      </fill>
    </dxf>
    <dxf>
      <font>
        <color auto="1"/>
      </font>
      <fill>
        <patternFill>
          <bgColor rgb="FFF8E592"/>
        </patternFill>
      </fill>
    </dxf>
    <dxf>
      <font>
        <b/>
        <i val="0"/>
        <color rgb="FFFF0000"/>
      </font>
    </dxf>
    <dxf>
      <fill>
        <patternFill>
          <bgColor theme="6" tint="0.59996337778862885"/>
        </patternFill>
      </fill>
    </dxf>
    <dxf>
      <fill>
        <patternFill patternType="solid">
          <bgColor rgb="FFFFFFCC"/>
        </patternFill>
      </fill>
    </dxf>
    <dxf>
      <fill>
        <patternFill>
          <bgColor theme="5" tint="0.59996337778862885"/>
        </patternFill>
      </fill>
    </dxf>
    <dxf>
      <font>
        <color auto="1"/>
      </font>
      <fill>
        <patternFill>
          <bgColor rgb="FFF8E592"/>
        </patternFill>
      </fill>
    </dxf>
    <dxf>
      <fill>
        <patternFill>
          <bgColor theme="6" tint="0.59996337778862885"/>
        </patternFill>
      </fill>
    </dxf>
    <dxf>
      <fill>
        <patternFill patternType="solid">
          <bgColor rgb="FFFFFFCC"/>
        </patternFill>
      </fill>
    </dxf>
    <dxf>
      <fill>
        <patternFill>
          <bgColor theme="5" tint="0.59996337778862885"/>
        </patternFill>
      </fill>
    </dxf>
    <dxf>
      <font>
        <color auto="1"/>
      </font>
      <fill>
        <patternFill>
          <bgColor rgb="FFF8E592"/>
        </patternFill>
      </fill>
    </dxf>
    <dxf>
      <fill>
        <patternFill>
          <bgColor theme="6" tint="0.59996337778862885"/>
        </patternFill>
      </fill>
    </dxf>
    <dxf>
      <fill>
        <patternFill patternType="solid">
          <bgColor rgb="FFFFFFCC"/>
        </patternFill>
      </fill>
    </dxf>
    <dxf>
      <fill>
        <patternFill>
          <bgColor theme="5" tint="0.59996337778862885"/>
        </patternFill>
      </fill>
    </dxf>
    <dxf>
      <font>
        <color auto="1"/>
      </font>
      <fill>
        <patternFill>
          <bgColor rgb="FFF8E592"/>
        </patternFill>
      </fill>
    </dxf>
    <dxf>
      <fill>
        <patternFill>
          <bgColor theme="6" tint="0.59996337778862885"/>
        </patternFill>
      </fill>
    </dxf>
    <dxf>
      <fill>
        <patternFill patternType="solid">
          <bgColor rgb="FFFFFFCC"/>
        </patternFill>
      </fill>
    </dxf>
    <dxf>
      <fill>
        <patternFill>
          <bgColor theme="5" tint="0.59996337778862885"/>
        </patternFill>
      </fill>
    </dxf>
    <dxf>
      <font>
        <color auto="1"/>
      </font>
      <fill>
        <patternFill>
          <bgColor rgb="FFF8E592"/>
        </patternFill>
      </fill>
    </dxf>
    <dxf>
      <fill>
        <patternFill>
          <bgColor theme="6" tint="0.59996337778862885"/>
        </patternFill>
      </fill>
    </dxf>
    <dxf>
      <fill>
        <patternFill patternType="solid">
          <bgColor rgb="FFFFFFCC"/>
        </patternFill>
      </fill>
    </dxf>
    <dxf>
      <fill>
        <patternFill>
          <bgColor theme="5" tint="0.59996337778862885"/>
        </patternFill>
      </fill>
    </dxf>
    <dxf>
      <font>
        <color auto="1"/>
      </font>
      <fill>
        <patternFill>
          <bgColor rgb="FFF8E592"/>
        </patternFill>
      </fill>
    </dxf>
    <dxf>
      <font>
        <color auto="1"/>
      </font>
      <fill>
        <patternFill patternType="solid">
          <fgColor auto="1"/>
          <bgColor theme="5" tint="0.59996337778862885"/>
        </patternFill>
      </fill>
    </dxf>
  </dxfs>
  <tableStyles count="0" defaultTableStyle="TableStyleMedium2" defaultPivotStyle="PivotStyleLight16"/>
  <colors>
    <mruColors>
      <color rgb="FFF6EBBA"/>
      <color rgb="FFFFFFCC"/>
      <color rgb="FFF8E592"/>
      <color rgb="FFF4D75A"/>
      <color rgb="FFFAED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20955</xdr:colOff>
      <xdr:row>0</xdr:row>
      <xdr:rowOff>0</xdr:rowOff>
    </xdr:from>
    <xdr:to>
      <xdr:col>0</xdr:col>
      <xdr:colOff>358140</xdr:colOff>
      <xdr:row>0</xdr:row>
      <xdr:rowOff>344318</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 y="0"/>
          <a:ext cx="333375" cy="341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63"/>
  <sheetViews>
    <sheetView zoomScaleNormal="100" workbookViewId="0">
      <pane xSplit="3" ySplit="5" topLeftCell="G6" activePane="bottomRight" state="frozen"/>
      <selection pane="topRight" activeCell="E1" sqref="E1"/>
      <selection pane="bottomLeft" activeCell="A3" sqref="A3"/>
      <selection pane="bottomRight"/>
    </sheetView>
  </sheetViews>
  <sheetFormatPr defaultRowHeight="14.4" x14ac:dyDescent="0.3"/>
  <cols>
    <col min="1" max="1" width="16" customWidth="1"/>
    <col min="2" max="2" width="26.5546875" customWidth="1"/>
    <col min="3" max="3" width="48" style="1" customWidth="1"/>
    <col min="4" max="5" width="16.33203125" hidden="1" customWidth="1"/>
    <col min="6" max="6" width="38.109375" hidden="1" customWidth="1"/>
    <col min="7" max="7" width="38.109375" customWidth="1"/>
    <col min="8" max="8" width="7.88671875" customWidth="1"/>
    <col min="9" max="9" width="9.33203125" customWidth="1"/>
    <col min="10" max="10" width="7.6640625" customWidth="1"/>
    <col min="11" max="13" width="6.5546875" customWidth="1"/>
    <col min="14" max="14" width="6.44140625" customWidth="1"/>
    <col min="15" max="15" width="8.6640625" customWidth="1"/>
    <col min="16" max="16" width="12.44140625" customWidth="1"/>
    <col min="17" max="19" width="13" style="9" customWidth="1"/>
    <col min="20" max="20" width="13.109375" style="9" customWidth="1"/>
    <col min="21" max="21" width="14.33203125" style="9" customWidth="1"/>
    <col min="22" max="22" width="13" customWidth="1"/>
    <col min="23" max="23" width="12.44140625" customWidth="1"/>
    <col min="24" max="27" width="14" customWidth="1"/>
    <col min="28" max="28" width="47.6640625" customWidth="1"/>
    <col min="29" max="29" width="19.88671875" customWidth="1"/>
    <col min="30" max="30" width="14.33203125" bestFit="1" customWidth="1"/>
  </cols>
  <sheetData>
    <row r="1" spans="1:31" x14ac:dyDescent="0.3">
      <c r="P1" t="s">
        <v>0</v>
      </c>
      <c r="U1" s="69"/>
      <c r="V1" s="18">
        <v>26582496</v>
      </c>
      <c r="W1" s="18">
        <v>14100444</v>
      </c>
      <c r="X1" s="18">
        <v>18318745</v>
      </c>
      <c r="Y1" s="18">
        <v>19748570</v>
      </c>
      <c r="Z1" s="18">
        <f>Y1+(Y1*0.02)</f>
        <v>20143541.399999999</v>
      </c>
      <c r="AA1" s="18">
        <f>SUM(V1:Z1)</f>
        <v>98893796.400000006</v>
      </c>
      <c r="AB1" s="8">
        <f>SUM(V1:Z1)</f>
        <v>98893796.400000006</v>
      </c>
    </row>
    <row r="2" spans="1:31" x14ac:dyDescent="0.3">
      <c r="P2" t="s">
        <v>1</v>
      </c>
      <c r="U2" s="10"/>
      <c r="V2" s="19"/>
      <c r="W2" s="19"/>
      <c r="X2" s="19"/>
      <c r="Y2" s="19"/>
      <c r="Z2" s="19"/>
      <c r="AA2" s="19"/>
      <c r="AB2" s="54">
        <f>AB1-AB3</f>
        <v>40170679.400000006</v>
      </c>
    </row>
    <row r="3" spans="1:31" x14ac:dyDescent="0.3">
      <c r="U3" s="10"/>
      <c r="V3" s="20">
        <f>SUM(V6:V105)</f>
        <v>25625000</v>
      </c>
      <c r="W3" s="20">
        <f>SUM(W6:W105)</f>
        <v>15057940</v>
      </c>
      <c r="X3" s="20">
        <f>SUM(X6:X105)</f>
        <v>18040177</v>
      </c>
      <c r="Y3" s="20">
        <f>SUM(Y6:Y105)</f>
        <v>16657160</v>
      </c>
      <c r="Z3" s="20">
        <f>SUM(Z6:Z105)</f>
        <v>18299299</v>
      </c>
      <c r="AA3" s="20">
        <f>SUM(V3:Z3)</f>
        <v>93679576</v>
      </c>
      <c r="AB3" s="6">
        <f>SUM(V3:X3)</f>
        <v>58723117</v>
      </c>
      <c r="AC3" s="75" t="s">
        <v>2</v>
      </c>
      <c r="AD3" s="37"/>
    </row>
    <row r="4" spans="1:31" x14ac:dyDescent="0.3">
      <c r="A4" s="2"/>
      <c r="B4" s="2"/>
      <c r="C4" s="3"/>
      <c r="D4" s="85" t="s">
        <v>3</v>
      </c>
      <c r="E4" s="85"/>
      <c r="F4" s="85"/>
      <c r="G4" s="75"/>
      <c r="H4" s="85" t="s">
        <v>4</v>
      </c>
      <c r="I4" s="85"/>
      <c r="J4" s="85"/>
      <c r="K4" s="85"/>
      <c r="L4" s="85"/>
      <c r="M4" s="85"/>
      <c r="N4" s="85"/>
      <c r="O4" s="4"/>
      <c r="P4" s="5"/>
      <c r="Q4" s="11"/>
      <c r="R4" s="11"/>
      <c r="S4" s="11"/>
      <c r="T4" s="11"/>
      <c r="U4" s="11"/>
      <c r="V4" s="20">
        <f>V1-V3</f>
        <v>957496</v>
      </c>
      <c r="W4" s="20">
        <f t="shared" ref="W4:Z4" si="0">W1-W3</f>
        <v>-957496</v>
      </c>
      <c r="X4" s="20">
        <f t="shared" si="0"/>
        <v>278568</v>
      </c>
      <c r="Y4" s="20">
        <f>Y1-Y3</f>
        <v>3091410</v>
      </c>
      <c r="Z4" s="20">
        <f t="shared" si="0"/>
        <v>1844242.3999999985</v>
      </c>
      <c r="AA4" s="20">
        <f>AA1-AA3</f>
        <v>5214220.400000006</v>
      </c>
      <c r="AD4" s="2"/>
    </row>
    <row r="5" spans="1:31" ht="24" x14ac:dyDescent="0.3">
      <c r="A5" s="35" t="s">
        <v>5</v>
      </c>
      <c r="B5" s="36" t="s">
        <v>6</v>
      </c>
      <c r="C5" s="35" t="s">
        <v>7</v>
      </c>
      <c r="D5" s="35" t="s">
        <v>8</v>
      </c>
      <c r="E5" s="35" t="s">
        <v>9</v>
      </c>
      <c r="F5" s="35" t="s">
        <v>10</v>
      </c>
      <c r="G5" s="35" t="s">
        <v>133</v>
      </c>
      <c r="H5" s="35" t="s">
        <v>11</v>
      </c>
      <c r="I5" s="35" t="s">
        <v>12</v>
      </c>
      <c r="J5" s="35" t="s">
        <v>13</v>
      </c>
      <c r="K5" s="35" t="s">
        <v>14</v>
      </c>
      <c r="L5" s="35" t="s">
        <v>15</v>
      </c>
      <c r="M5" s="35" t="s">
        <v>43</v>
      </c>
      <c r="N5" s="35" t="s">
        <v>16</v>
      </c>
      <c r="O5" s="35" t="s">
        <v>17</v>
      </c>
      <c r="P5" s="35" t="s">
        <v>18</v>
      </c>
      <c r="Q5" s="21" t="s">
        <v>114</v>
      </c>
      <c r="R5" s="21" t="s">
        <v>115</v>
      </c>
      <c r="S5" s="21" t="s">
        <v>116</v>
      </c>
      <c r="T5" s="21" t="s">
        <v>117</v>
      </c>
      <c r="U5" s="21" t="s">
        <v>118</v>
      </c>
      <c r="V5" s="22" t="s">
        <v>38</v>
      </c>
      <c r="W5" s="22" t="s">
        <v>39</v>
      </c>
      <c r="X5" s="22" t="s">
        <v>44</v>
      </c>
      <c r="Y5" s="22" t="s">
        <v>45</v>
      </c>
      <c r="Z5" s="22" t="s">
        <v>46</v>
      </c>
      <c r="AA5" s="22" t="s">
        <v>19</v>
      </c>
      <c r="AB5" s="22" t="s">
        <v>20</v>
      </c>
      <c r="AC5" s="3" t="s">
        <v>21</v>
      </c>
      <c r="AD5" s="2"/>
    </row>
    <row r="6" spans="1:31" s="12" customFormat="1" ht="36" x14ac:dyDescent="0.3">
      <c r="A6" s="23" t="s">
        <v>83</v>
      </c>
      <c r="B6" s="23" t="s">
        <v>84</v>
      </c>
      <c r="C6" s="23" t="s">
        <v>85</v>
      </c>
      <c r="D6" s="24"/>
      <c r="E6" s="24"/>
      <c r="F6" s="32"/>
      <c r="G6" s="32" t="s">
        <v>148</v>
      </c>
      <c r="H6" s="29">
        <v>25</v>
      </c>
      <c r="I6" s="29">
        <v>20</v>
      </c>
      <c r="J6" s="27">
        <v>0</v>
      </c>
      <c r="K6" s="27">
        <v>5</v>
      </c>
      <c r="L6" s="27">
        <v>10</v>
      </c>
      <c r="M6" s="27">
        <v>5</v>
      </c>
      <c r="N6" s="27">
        <v>5</v>
      </c>
      <c r="O6" s="26">
        <f t="shared" ref="O6:O11" si="1">H6+I6+((K6-J6)*4)+L6+N6+M6</f>
        <v>85</v>
      </c>
      <c r="P6" s="14">
        <v>12125000</v>
      </c>
      <c r="Q6" s="15">
        <v>625000</v>
      </c>
      <c r="R6" s="15"/>
      <c r="S6" s="15">
        <v>11500000</v>
      </c>
      <c r="T6" s="15"/>
      <c r="U6" s="15"/>
      <c r="V6" s="14">
        <v>625000</v>
      </c>
      <c r="W6" s="14"/>
      <c r="X6" s="14">
        <v>11500000</v>
      </c>
      <c r="Y6" s="14"/>
      <c r="Z6" s="14"/>
      <c r="AA6" s="14">
        <f t="shared" ref="AA6:AA34" si="2">SUM(V6:Z6)</f>
        <v>12125000</v>
      </c>
      <c r="AB6" s="71" t="s">
        <v>131</v>
      </c>
      <c r="AC6" s="53">
        <f>V6+W6</f>
        <v>625000</v>
      </c>
      <c r="AD6" s="7">
        <f t="shared" ref="AD6:AD15" si="3">(K6-J6)*6</f>
        <v>30</v>
      </c>
      <c r="AE6"/>
    </row>
    <row r="7" spans="1:31" s="12" customFormat="1" ht="48" x14ac:dyDescent="0.3">
      <c r="A7" s="23" t="s">
        <v>68</v>
      </c>
      <c r="B7" s="23" t="s">
        <v>26</v>
      </c>
      <c r="C7" s="23" t="s">
        <v>128</v>
      </c>
      <c r="D7" s="24"/>
      <c r="E7" s="24"/>
      <c r="F7" s="23"/>
      <c r="G7" s="23" t="s">
        <v>142</v>
      </c>
      <c r="H7" s="27">
        <v>25</v>
      </c>
      <c r="I7" s="27">
        <v>20</v>
      </c>
      <c r="J7" s="27">
        <v>1</v>
      </c>
      <c r="K7" s="27">
        <v>5</v>
      </c>
      <c r="L7" s="27">
        <v>8</v>
      </c>
      <c r="M7" s="27">
        <v>10</v>
      </c>
      <c r="N7" s="27">
        <v>5</v>
      </c>
      <c r="O7" s="26">
        <f t="shared" si="1"/>
        <v>84</v>
      </c>
      <c r="P7" s="14">
        <v>9919200</v>
      </c>
      <c r="Q7" s="15"/>
      <c r="R7" s="15">
        <v>9919200</v>
      </c>
      <c r="S7" s="15"/>
      <c r="T7" s="15"/>
      <c r="U7" s="15"/>
      <c r="V7" s="14"/>
      <c r="W7" s="17">
        <v>9919200</v>
      </c>
      <c r="X7" s="17"/>
      <c r="Y7" s="14"/>
      <c r="Z7" s="14"/>
      <c r="AA7" s="14">
        <f t="shared" si="2"/>
        <v>9919200</v>
      </c>
      <c r="AB7" s="71" t="s">
        <v>113</v>
      </c>
      <c r="AC7" s="53">
        <f>V7+W7</f>
        <v>9919200</v>
      </c>
      <c r="AD7" s="7">
        <f t="shared" si="3"/>
        <v>24</v>
      </c>
      <c r="AE7"/>
    </row>
    <row r="8" spans="1:31" s="12" customFormat="1" ht="108" x14ac:dyDescent="0.3">
      <c r="A8" s="23" t="s">
        <v>48</v>
      </c>
      <c r="B8" s="23" t="s">
        <v>22</v>
      </c>
      <c r="C8" s="23" t="s">
        <v>49</v>
      </c>
      <c r="D8" s="24"/>
      <c r="E8" s="24"/>
      <c r="F8" s="23"/>
      <c r="G8" s="26" t="s">
        <v>134</v>
      </c>
      <c r="H8" s="23">
        <v>25</v>
      </c>
      <c r="I8" s="23">
        <v>20</v>
      </c>
      <c r="J8" s="23">
        <v>2</v>
      </c>
      <c r="K8" s="23">
        <v>5</v>
      </c>
      <c r="L8" s="23">
        <v>10</v>
      </c>
      <c r="M8" s="23">
        <v>10</v>
      </c>
      <c r="N8" s="23">
        <v>5</v>
      </c>
      <c r="O8" s="26">
        <f t="shared" si="1"/>
        <v>82</v>
      </c>
      <c r="P8" s="14">
        <v>45300000</v>
      </c>
      <c r="Q8" s="15"/>
      <c r="R8" s="15"/>
      <c r="S8" s="15">
        <v>45300000</v>
      </c>
      <c r="T8" s="15"/>
      <c r="U8" s="15"/>
      <c r="V8" s="70">
        <v>25000000</v>
      </c>
      <c r="W8" s="70">
        <v>5138740</v>
      </c>
      <c r="X8" s="70"/>
      <c r="Y8" s="70">
        <v>12161260</v>
      </c>
      <c r="Z8" s="14"/>
      <c r="AA8" s="14">
        <f t="shared" si="2"/>
        <v>42300000</v>
      </c>
      <c r="AB8" s="83" t="s">
        <v>130</v>
      </c>
      <c r="AC8" s="53"/>
      <c r="AD8" s="7">
        <f t="shared" si="3"/>
        <v>18</v>
      </c>
      <c r="AE8"/>
    </row>
    <row r="9" spans="1:31" s="12" customFormat="1" ht="120" x14ac:dyDescent="0.3">
      <c r="A9" s="28" t="s">
        <v>50</v>
      </c>
      <c r="B9" s="29" t="s">
        <v>22</v>
      </c>
      <c r="C9" s="29" t="s">
        <v>51</v>
      </c>
      <c r="D9" s="24"/>
      <c r="E9" s="24"/>
      <c r="F9" s="28"/>
      <c r="G9" s="29" t="s">
        <v>135</v>
      </c>
      <c r="H9" s="30">
        <v>30</v>
      </c>
      <c r="I9" s="30">
        <v>20</v>
      </c>
      <c r="J9" s="30">
        <v>0</v>
      </c>
      <c r="K9" s="30">
        <v>5</v>
      </c>
      <c r="L9" s="30">
        <v>2</v>
      </c>
      <c r="M9" s="30">
        <v>5</v>
      </c>
      <c r="N9" s="30">
        <v>0</v>
      </c>
      <c r="O9" s="26">
        <f t="shared" si="1"/>
        <v>77</v>
      </c>
      <c r="P9" s="14">
        <v>28200000</v>
      </c>
      <c r="Q9" s="15"/>
      <c r="R9" s="15"/>
      <c r="S9" s="15">
        <v>28200000</v>
      </c>
      <c r="T9" s="15"/>
      <c r="U9" s="15"/>
      <c r="V9" s="14"/>
      <c r="W9" s="14"/>
      <c r="X9" s="14"/>
      <c r="Y9" s="14"/>
      <c r="Z9" s="14"/>
      <c r="AA9" s="14">
        <f t="shared" si="2"/>
        <v>0</v>
      </c>
      <c r="AB9" s="71" t="s">
        <v>113</v>
      </c>
      <c r="AC9" s="53">
        <f>V9+W9</f>
        <v>0</v>
      </c>
      <c r="AD9" s="7">
        <f t="shared" si="3"/>
        <v>30</v>
      </c>
      <c r="AE9"/>
    </row>
    <row r="10" spans="1:31" s="12" customFormat="1" ht="132" x14ac:dyDescent="0.3">
      <c r="A10" s="23" t="s">
        <v>52</v>
      </c>
      <c r="B10" s="23" t="s">
        <v>23</v>
      </c>
      <c r="C10" s="23" t="s">
        <v>111</v>
      </c>
      <c r="D10" s="31"/>
      <c r="E10" s="24"/>
      <c r="F10" s="23"/>
      <c r="G10" s="23" t="s">
        <v>137</v>
      </c>
      <c r="H10" s="23">
        <v>30</v>
      </c>
      <c r="I10" s="23">
        <v>20</v>
      </c>
      <c r="J10" s="23">
        <v>0</v>
      </c>
      <c r="K10" s="23">
        <v>5</v>
      </c>
      <c r="L10" s="23">
        <v>0</v>
      </c>
      <c r="M10" s="23">
        <v>5</v>
      </c>
      <c r="N10" s="23">
        <v>0</v>
      </c>
      <c r="O10" s="26">
        <f t="shared" si="1"/>
        <v>75</v>
      </c>
      <c r="P10" s="14">
        <v>4545636</v>
      </c>
      <c r="Q10" s="15"/>
      <c r="R10" s="15">
        <v>336160</v>
      </c>
      <c r="S10" s="15">
        <v>4209476</v>
      </c>
      <c r="T10" s="15"/>
      <c r="U10" s="15"/>
      <c r="V10" s="14"/>
      <c r="W10" s="17"/>
      <c r="X10" s="14">
        <v>4545636</v>
      </c>
      <c r="Y10" s="14"/>
      <c r="Z10" s="14"/>
      <c r="AA10" s="14">
        <f t="shared" si="2"/>
        <v>4545636</v>
      </c>
      <c r="AB10" s="71" t="s">
        <v>113</v>
      </c>
      <c r="AC10" s="53"/>
      <c r="AD10" s="7">
        <f t="shared" si="3"/>
        <v>30</v>
      </c>
      <c r="AE10"/>
    </row>
    <row r="11" spans="1:31" s="12" customFormat="1" ht="108" x14ac:dyDescent="0.3">
      <c r="A11" s="23" t="s">
        <v>75</v>
      </c>
      <c r="B11" s="23" t="s">
        <v>76</v>
      </c>
      <c r="C11" s="23" t="s">
        <v>77</v>
      </c>
      <c r="D11" s="24"/>
      <c r="E11" s="25"/>
      <c r="F11" s="23"/>
      <c r="G11" s="23" t="s">
        <v>145</v>
      </c>
      <c r="H11" s="29">
        <v>25</v>
      </c>
      <c r="I11" s="29">
        <v>20</v>
      </c>
      <c r="J11" s="23">
        <v>2</v>
      </c>
      <c r="K11" s="23">
        <v>5</v>
      </c>
      <c r="L11" s="23">
        <v>10</v>
      </c>
      <c r="M11" s="23">
        <v>5</v>
      </c>
      <c r="N11" s="23">
        <v>0</v>
      </c>
      <c r="O11" s="26">
        <f t="shared" si="1"/>
        <v>72</v>
      </c>
      <c r="P11" s="14">
        <v>600000</v>
      </c>
      <c r="Q11" s="15"/>
      <c r="R11" s="15">
        <v>600000</v>
      </c>
      <c r="S11" s="15"/>
      <c r="T11" s="15"/>
      <c r="U11" s="15"/>
      <c r="V11" s="78"/>
      <c r="W11" s="14"/>
      <c r="X11" s="80">
        <v>600000</v>
      </c>
      <c r="Y11" s="14"/>
      <c r="Z11" s="14"/>
      <c r="AA11" s="14">
        <f t="shared" si="2"/>
        <v>600000</v>
      </c>
      <c r="AB11" s="26" t="s">
        <v>132</v>
      </c>
      <c r="AC11" s="53">
        <f>V11+W11</f>
        <v>0</v>
      </c>
      <c r="AD11" s="7">
        <f t="shared" si="3"/>
        <v>18</v>
      </c>
      <c r="AE11"/>
    </row>
    <row r="12" spans="1:31" s="12" customFormat="1" ht="132" x14ac:dyDescent="0.3">
      <c r="A12" s="28" t="s">
        <v>106</v>
      </c>
      <c r="B12" s="29" t="s">
        <v>107</v>
      </c>
      <c r="C12" s="29" t="s">
        <v>108</v>
      </c>
      <c r="D12" s="24"/>
      <c r="E12" s="24"/>
      <c r="F12" s="28"/>
      <c r="G12" s="29"/>
      <c r="H12" s="29">
        <v>25</v>
      </c>
      <c r="I12" s="29">
        <v>12</v>
      </c>
      <c r="J12" s="30">
        <v>0</v>
      </c>
      <c r="K12" s="30">
        <v>5</v>
      </c>
      <c r="L12" s="30">
        <v>6</v>
      </c>
      <c r="M12" s="30">
        <v>0</v>
      </c>
      <c r="N12" s="30">
        <v>5</v>
      </c>
      <c r="O12" s="26">
        <v>68</v>
      </c>
      <c r="P12" s="14">
        <v>3089500</v>
      </c>
      <c r="Q12" s="15">
        <v>3089500</v>
      </c>
      <c r="R12" s="15"/>
      <c r="S12" s="15"/>
      <c r="T12" s="15"/>
      <c r="U12" s="15"/>
      <c r="V12" s="14"/>
      <c r="W12" s="14"/>
      <c r="X12" s="14"/>
      <c r="Y12" s="14">
        <v>3089500</v>
      </c>
      <c r="Z12" s="14"/>
      <c r="AA12" s="14">
        <f t="shared" si="2"/>
        <v>3089500</v>
      </c>
      <c r="AB12" s="71"/>
      <c r="AC12" s="53">
        <f>V12+W12</f>
        <v>0</v>
      </c>
      <c r="AD12" s="7">
        <f t="shared" si="3"/>
        <v>30</v>
      </c>
      <c r="AE12"/>
    </row>
    <row r="13" spans="1:31" s="12" customFormat="1" ht="108" x14ac:dyDescent="0.3">
      <c r="A13" s="28" t="s">
        <v>53</v>
      </c>
      <c r="B13" s="23" t="s">
        <v>54</v>
      </c>
      <c r="C13" s="23" t="s">
        <v>55</v>
      </c>
      <c r="D13" s="24"/>
      <c r="E13" s="24"/>
      <c r="F13" s="23"/>
      <c r="G13" s="23" t="s">
        <v>136</v>
      </c>
      <c r="H13" s="29">
        <v>30</v>
      </c>
      <c r="I13" s="29">
        <v>20</v>
      </c>
      <c r="J13" s="23">
        <v>2</v>
      </c>
      <c r="K13" s="23">
        <v>4</v>
      </c>
      <c r="L13" s="23">
        <v>6</v>
      </c>
      <c r="M13" s="23">
        <v>1</v>
      </c>
      <c r="N13" s="23">
        <v>0</v>
      </c>
      <c r="O13" s="26">
        <f>H13+I13+((K13-J13)*4)+L13+N13+M13</f>
        <v>65</v>
      </c>
      <c r="P13" s="14">
        <v>4394541</v>
      </c>
      <c r="Q13" s="15"/>
      <c r="R13" s="15">
        <v>4394541</v>
      </c>
      <c r="S13" s="15"/>
      <c r="T13" s="15"/>
      <c r="U13" s="15"/>
      <c r="V13" s="14"/>
      <c r="W13" s="17"/>
      <c r="X13" s="70">
        <v>1394541</v>
      </c>
      <c r="Y13" s="14"/>
      <c r="Z13" s="14"/>
      <c r="AA13" s="14">
        <f t="shared" si="2"/>
        <v>1394541</v>
      </c>
      <c r="AB13" s="26" t="s">
        <v>119</v>
      </c>
      <c r="AC13" s="53">
        <f>V13+W13</f>
        <v>0</v>
      </c>
      <c r="AD13" s="7">
        <f t="shared" si="3"/>
        <v>12</v>
      </c>
      <c r="AE13"/>
    </row>
    <row r="14" spans="1:31" s="12" customFormat="1" ht="36" x14ac:dyDescent="0.3">
      <c r="A14" s="28" t="s">
        <v>72</v>
      </c>
      <c r="B14" s="29" t="s">
        <v>73</v>
      </c>
      <c r="C14" s="29" t="s">
        <v>74</v>
      </c>
      <c r="D14" s="24"/>
      <c r="E14" s="24"/>
      <c r="F14" s="28"/>
      <c r="G14" s="29" t="s">
        <v>144</v>
      </c>
      <c r="H14" s="29">
        <v>10</v>
      </c>
      <c r="I14" s="29">
        <v>20</v>
      </c>
      <c r="J14" s="30">
        <v>2</v>
      </c>
      <c r="K14" s="30">
        <v>5</v>
      </c>
      <c r="L14" s="30">
        <v>10</v>
      </c>
      <c r="M14" s="30">
        <v>10</v>
      </c>
      <c r="N14" s="30">
        <v>0</v>
      </c>
      <c r="O14" s="26">
        <f>H14+I14+((K14-J14)*4)+L14+N14+M14</f>
        <v>62</v>
      </c>
      <c r="P14" s="14">
        <v>28751000</v>
      </c>
      <c r="Q14" s="15">
        <v>1758000</v>
      </c>
      <c r="R14" s="15"/>
      <c r="S14" s="15"/>
      <c r="T14" s="15"/>
      <c r="U14" s="15">
        <v>26993000</v>
      </c>
      <c r="V14" s="70"/>
      <c r="W14" s="70"/>
      <c r="X14" s="17"/>
      <c r="Y14" s="70">
        <v>1406400</v>
      </c>
      <c r="Z14" s="70"/>
      <c r="AA14" s="14">
        <f t="shared" si="2"/>
        <v>1406400</v>
      </c>
      <c r="AB14" s="71" t="s">
        <v>129</v>
      </c>
      <c r="AC14" s="53">
        <f>V14+W14</f>
        <v>0</v>
      </c>
      <c r="AD14" s="7">
        <f t="shared" si="3"/>
        <v>18</v>
      </c>
      <c r="AE14"/>
    </row>
    <row r="15" spans="1:31" s="12" customFormat="1" ht="60" x14ac:dyDescent="0.3">
      <c r="A15" s="29" t="s">
        <v>104</v>
      </c>
      <c r="B15" s="29" t="s">
        <v>102</v>
      </c>
      <c r="C15" s="29" t="s">
        <v>105</v>
      </c>
      <c r="D15" s="29"/>
      <c r="E15" s="24"/>
      <c r="F15" s="29"/>
      <c r="G15" s="23" t="s">
        <v>152</v>
      </c>
      <c r="H15" s="29">
        <v>30</v>
      </c>
      <c r="I15" s="29">
        <v>20</v>
      </c>
      <c r="J15" s="29">
        <v>2</v>
      </c>
      <c r="K15" s="29">
        <v>5</v>
      </c>
      <c r="L15" s="29">
        <v>0</v>
      </c>
      <c r="M15" s="29">
        <v>0</v>
      </c>
      <c r="N15" s="29">
        <v>0</v>
      </c>
      <c r="O15" s="26">
        <v>62</v>
      </c>
      <c r="P15" s="14">
        <v>4563242</v>
      </c>
      <c r="Q15" s="68"/>
      <c r="R15" s="68">
        <v>4563242</v>
      </c>
      <c r="S15" s="68"/>
      <c r="T15" s="21"/>
      <c r="U15" s="68"/>
      <c r="V15" s="38"/>
      <c r="W15" s="22"/>
      <c r="X15" s="22"/>
      <c r="Y15" s="70"/>
      <c r="Z15" s="82">
        <v>4563242</v>
      </c>
      <c r="AA15" s="14">
        <f t="shared" si="2"/>
        <v>4563242</v>
      </c>
      <c r="AB15" s="72"/>
      <c r="AC15" s="3"/>
      <c r="AD15" s="7">
        <f t="shared" si="3"/>
        <v>18</v>
      </c>
      <c r="AE15"/>
    </row>
    <row r="16" spans="1:31" s="12" customFormat="1" x14ac:dyDescent="0.3">
      <c r="A16" s="28" t="s">
        <v>95</v>
      </c>
      <c r="B16" s="23" t="s">
        <v>96</v>
      </c>
      <c r="C16" s="23" t="s">
        <v>97</v>
      </c>
      <c r="D16" s="24"/>
      <c r="E16" s="24"/>
      <c r="F16" s="23"/>
      <c r="G16" s="23"/>
      <c r="H16" s="27">
        <v>25</v>
      </c>
      <c r="I16" s="27">
        <v>16</v>
      </c>
      <c r="J16" s="27">
        <v>1</v>
      </c>
      <c r="K16" s="27">
        <v>5</v>
      </c>
      <c r="L16" s="27">
        <v>0</v>
      </c>
      <c r="M16" s="27">
        <v>1</v>
      </c>
      <c r="N16" s="27">
        <v>0</v>
      </c>
      <c r="O16" s="26">
        <v>58</v>
      </c>
      <c r="P16" s="14">
        <v>4270246</v>
      </c>
      <c r="Q16" s="15"/>
      <c r="R16" s="15">
        <v>4270246</v>
      </c>
      <c r="S16" s="15"/>
      <c r="T16" s="15"/>
      <c r="U16" s="15"/>
      <c r="V16" s="14"/>
      <c r="W16" s="14"/>
      <c r="X16" s="14"/>
      <c r="Y16" s="14"/>
      <c r="Z16" s="14">
        <v>4270246</v>
      </c>
      <c r="AA16" s="14">
        <f t="shared" si="2"/>
        <v>4270246</v>
      </c>
      <c r="AB16" s="16" t="s">
        <v>123</v>
      </c>
      <c r="AC16" s="53"/>
      <c r="AD16" s="7"/>
      <c r="AE16"/>
    </row>
    <row r="17" spans="1:31" s="12" customFormat="1" ht="120" x14ac:dyDescent="0.3">
      <c r="A17" s="23" t="s">
        <v>93</v>
      </c>
      <c r="B17" s="23" t="s">
        <v>94</v>
      </c>
      <c r="C17" s="23" t="s">
        <v>29</v>
      </c>
      <c r="D17" s="31"/>
      <c r="E17" s="24"/>
      <c r="F17" s="23"/>
      <c r="G17" s="23" t="s">
        <v>150</v>
      </c>
      <c r="H17" s="29">
        <v>25</v>
      </c>
      <c r="I17" s="29">
        <v>8</v>
      </c>
      <c r="J17" s="23">
        <v>0</v>
      </c>
      <c r="K17" s="23">
        <v>5</v>
      </c>
      <c r="L17" s="23">
        <v>0</v>
      </c>
      <c r="M17" s="23">
        <v>0</v>
      </c>
      <c r="N17" s="23">
        <v>5</v>
      </c>
      <c r="O17" s="26">
        <v>58</v>
      </c>
      <c r="P17" s="14">
        <v>3443840</v>
      </c>
      <c r="Q17" s="15"/>
      <c r="R17" s="15"/>
      <c r="S17" s="15">
        <v>3443840</v>
      </c>
      <c r="T17" s="15"/>
      <c r="U17" s="15"/>
      <c r="V17" s="14"/>
      <c r="W17" s="14"/>
      <c r="X17" s="14"/>
      <c r="Y17" s="14"/>
      <c r="Z17" s="14">
        <v>3443840</v>
      </c>
      <c r="AA17" s="14">
        <f t="shared" si="2"/>
        <v>3443840</v>
      </c>
      <c r="AB17" s="71"/>
      <c r="AC17" s="53">
        <f>V17+W17</f>
        <v>0</v>
      </c>
      <c r="AD17" s="7">
        <f>(K17-J17)*6</f>
        <v>30</v>
      </c>
      <c r="AE17"/>
    </row>
    <row r="18" spans="1:31" s="12" customFormat="1" ht="108" x14ac:dyDescent="0.3">
      <c r="A18" s="28" t="s">
        <v>78</v>
      </c>
      <c r="B18" s="23" t="s">
        <v>27</v>
      </c>
      <c r="C18" s="23" t="s">
        <v>79</v>
      </c>
      <c r="D18" s="24"/>
      <c r="E18" s="24"/>
      <c r="F18" s="23"/>
      <c r="G18" s="26" t="s">
        <v>146</v>
      </c>
      <c r="H18" s="29">
        <v>0</v>
      </c>
      <c r="I18" s="29">
        <v>20</v>
      </c>
      <c r="J18" s="23">
        <v>2</v>
      </c>
      <c r="K18" s="23">
        <v>5</v>
      </c>
      <c r="L18" s="23">
        <v>10</v>
      </c>
      <c r="M18" s="23">
        <v>10</v>
      </c>
      <c r="N18" s="23">
        <v>5</v>
      </c>
      <c r="O18" s="26">
        <f>H18+I18+((K18-J18)*4)+L18+N18+M18</f>
        <v>57</v>
      </c>
      <c r="P18" s="14">
        <v>473188</v>
      </c>
      <c r="Q18" s="15"/>
      <c r="R18" s="15"/>
      <c r="S18" s="15">
        <v>473188</v>
      </c>
      <c r="T18" s="15"/>
      <c r="U18" s="15"/>
      <c r="V18" s="17"/>
      <c r="W18" s="14"/>
      <c r="X18" s="14"/>
      <c r="Y18" s="14"/>
      <c r="Z18" s="14">
        <v>473188</v>
      </c>
      <c r="AA18" s="14">
        <f t="shared" si="2"/>
        <v>473188</v>
      </c>
      <c r="AB18" s="71" t="s">
        <v>132</v>
      </c>
      <c r="AC18" s="53">
        <f>V18+W18</f>
        <v>0</v>
      </c>
      <c r="AD18" s="7">
        <f>(K18-J18)*6</f>
        <v>18</v>
      </c>
      <c r="AE18"/>
    </row>
    <row r="19" spans="1:31" s="12" customFormat="1" x14ac:dyDescent="0.3">
      <c r="A19" s="28" t="s">
        <v>86</v>
      </c>
      <c r="B19" s="29" t="s">
        <v>87</v>
      </c>
      <c r="C19" s="29" t="s">
        <v>88</v>
      </c>
      <c r="D19" s="24"/>
      <c r="E19" s="24"/>
      <c r="F19" s="28"/>
      <c r="G19" s="29"/>
      <c r="H19" s="29">
        <v>10</v>
      </c>
      <c r="I19" s="29">
        <v>20</v>
      </c>
      <c r="J19" s="30">
        <v>2</v>
      </c>
      <c r="K19" s="30">
        <v>5</v>
      </c>
      <c r="L19" s="30">
        <v>2</v>
      </c>
      <c r="M19" s="30">
        <v>5</v>
      </c>
      <c r="N19" s="30">
        <v>5</v>
      </c>
      <c r="O19" s="26">
        <f>H19+I19+((K19-J19)*4)+L19+N19+M19</f>
        <v>54</v>
      </c>
      <c r="P19" s="14">
        <v>2080000</v>
      </c>
      <c r="Q19" s="15"/>
      <c r="R19" s="15">
        <v>2080000</v>
      </c>
      <c r="S19" s="15"/>
      <c r="T19" s="15"/>
      <c r="U19" s="15"/>
      <c r="V19" s="14"/>
      <c r="W19" s="14"/>
      <c r="X19" s="14"/>
      <c r="Y19" s="14"/>
      <c r="Z19" s="14">
        <v>2080000</v>
      </c>
      <c r="AA19" s="14">
        <f t="shared" si="2"/>
        <v>2080000</v>
      </c>
      <c r="AB19" s="71" t="s">
        <v>113</v>
      </c>
      <c r="AC19" s="53">
        <f>V19+W19</f>
        <v>0</v>
      </c>
      <c r="AD19" s="7">
        <f>(K19-J19)*6</f>
        <v>18</v>
      </c>
      <c r="AE19"/>
    </row>
    <row r="20" spans="1:31" s="12" customFormat="1" ht="120" x14ac:dyDescent="0.3">
      <c r="A20" s="28" t="s">
        <v>62</v>
      </c>
      <c r="B20" s="29" t="s">
        <v>60</v>
      </c>
      <c r="C20" s="29" t="s">
        <v>63</v>
      </c>
      <c r="D20" s="24"/>
      <c r="E20" s="24"/>
      <c r="F20" s="28"/>
      <c r="G20" s="29" t="s">
        <v>154</v>
      </c>
      <c r="H20" s="29">
        <v>10</v>
      </c>
      <c r="I20" s="74">
        <v>20</v>
      </c>
      <c r="J20" s="30">
        <v>2</v>
      </c>
      <c r="K20" s="30">
        <v>5</v>
      </c>
      <c r="L20" s="30">
        <v>2</v>
      </c>
      <c r="M20" s="30">
        <v>1</v>
      </c>
      <c r="N20" s="30">
        <v>5</v>
      </c>
      <c r="O20" s="26">
        <f>H20+I20+((K20-J20)*4)+L20+N20+M20</f>
        <v>50</v>
      </c>
      <c r="P20" s="79">
        <v>1751520</v>
      </c>
      <c r="Q20" s="15"/>
      <c r="R20" s="15"/>
      <c r="S20" s="15"/>
      <c r="T20" s="15">
        <v>1751520</v>
      </c>
      <c r="U20" s="15"/>
      <c r="V20" s="14"/>
      <c r="W20" s="17"/>
      <c r="X20" s="70"/>
      <c r="Y20" s="14"/>
      <c r="Z20" s="14">
        <v>1751520</v>
      </c>
      <c r="AA20" s="14">
        <f t="shared" si="2"/>
        <v>1751520</v>
      </c>
      <c r="AB20" s="71" t="s">
        <v>120</v>
      </c>
      <c r="AC20" s="53">
        <f>V20+W20</f>
        <v>0</v>
      </c>
      <c r="AD20" s="7">
        <f>(K20-J20)*6</f>
        <v>18</v>
      </c>
      <c r="AE20"/>
    </row>
    <row r="21" spans="1:31" s="12" customFormat="1" ht="72" x14ac:dyDescent="0.3">
      <c r="A21" s="23" t="s">
        <v>92</v>
      </c>
      <c r="B21" s="23" t="s">
        <v>28</v>
      </c>
      <c r="C21" s="23" t="s">
        <v>127</v>
      </c>
      <c r="D21" s="24"/>
      <c r="E21" s="25"/>
      <c r="F21" s="23"/>
      <c r="G21" s="23" t="s">
        <v>149</v>
      </c>
      <c r="H21" s="27">
        <v>0</v>
      </c>
      <c r="I21" s="27">
        <v>20</v>
      </c>
      <c r="J21" s="27">
        <v>2</v>
      </c>
      <c r="K21" s="27">
        <v>5</v>
      </c>
      <c r="L21" s="27">
        <v>8</v>
      </c>
      <c r="M21" s="27">
        <v>10</v>
      </c>
      <c r="N21" s="27">
        <v>0</v>
      </c>
      <c r="O21" s="26">
        <v>50</v>
      </c>
      <c r="P21" s="79">
        <v>266000</v>
      </c>
      <c r="Q21" s="15"/>
      <c r="R21" s="15">
        <v>266000</v>
      </c>
      <c r="S21" s="15"/>
      <c r="T21" s="15"/>
      <c r="U21" s="15"/>
      <c r="V21" s="14"/>
      <c r="W21" s="14"/>
      <c r="X21" s="14"/>
      <c r="Y21" s="14"/>
      <c r="Z21" s="14">
        <v>266000</v>
      </c>
      <c r="AA21" s="14">
        <f t="shared" si="2"/>
        <v>266000</v>
      </c>
      <c r="AB21" s="73" t="s">
        <v>113</v>
      </c>
      <c r="AC21" s="53"/>
      <c r="AD21" s="7"/>
      <c r="AE21"/>
    </row>
    <row r="22" spans="1:31" s="12" customFormat="1" ht="24" x14ac:dyDescent="0.3">
      <c r="A22" s="23" t="s">
        <v>64</v>
      </c>
      <c r="B22" s="23" t="s">
        <v>25</v>
      </c>
      <c r="C22" s="23" t="s">
        <v>65</v>
      </c>
      <c r="D22" s="24"/>
      <c r="E22" s="24"/>
      <c r="F22" s="23"/>
      <c r="G22" s="23" t="s">
        <v>140</v>
      </c>
      <c r="H22" s="29">
        <v>10</v>
      </c>
      <c r="I22" s="29">
        <v>12</v>
      </c>
      <c r="J22" s="23">
        <v>0</v>
      </c>
      <c r="K22" s="23">
        <v>5</v>
      </c>
      <c r="L22" s="23">
        <v>2</v>
      </c>
      <c r="M22" s="23">
        <v>0</v>
      </c>
      <c r="N22" s="23">
        <v>5</v>
      </c>
      <c r="O22" s="26">
        <f>H22+I22+((K22-J22)*4)+L22+N22+M22</f>
        <v>49</v>
      </c>
      <c r="P22" s="14">
        <v>5033824</v>
      </c>
      <c r="Q22" s="15">
        <v>413920</v>
      </c>
      <c r="R22" s="15">
        <v>4619904</v>
      </c>
      <c r="S22" s="15"/>
      <c r="T22" s="15"/>
      <c r="U22" s="15"/>
      <c r="V22" s="14"/>
      <c r="W22" s="17"/>
      <c r="X22" s="14"/>
      <c r="Y22" s="14"/>
      <c r="Z22" s="14"/>
      <c r="AA22" s="14">
        <f t="shared" si="2"/>
        <v>0</v>
      </c>
      <c r="AB22" s="71" t="s">
        <v>153</v>
      </c>
      <c r="AC22" s="53">
        <f>V22+W22</f>
        <v>0</v>
      </c>
      <c r="AD22" s="7">
        <f>(K22-J22)*6</f>
        <v>30</v>
      </c>
      <c r="AE22"/>
    </row>
    <row r="23" spans="1:31" s="12" customFormat="1" ht="84" x14ac:dyDescent="0.3">
      <c r="A23" s="29" t="s">
        <v>80</v>
      </c>
      <c r="B23" s="29" t="s">
        <v>81</v>
      </c>
      <c r="C23" s="29" t="s">
        <v>82</v>
      </c>
      <c r="D23" s="29"/>
      <c r="E23" s="24"/>
      <c r="F23" s="29"/>
      <c r="G23" s="23" t="s">
        <v>147</v>
      </c>
      <c r="H23" s="29">
        <v>0</v>
      </c>
      <c r="I23" s="29">
        <v>16</v>
      </c>
      <c r="J23" s="29">
        <v>2</v>
      </c>
      <c r="K23" s="29">
        <v>5</v>
      </c>
      <c r="L23" s="29">
        <v>10</v>
      </c>
      <c r="M23" s="29">
        <v>1</v>
      </c>
      <c r="N23" s="29">
        <v>5</v>
      </c>
      <c r="O23" s="26">
        <f>H23+I23+((K23-J23)*4)+L23+N23+M23</f>
        <v>44</v>
      </c>
      <c r="P23" s="14">
        <v>89946</v>
      </c>
      <c r="Q23" s="68"/>
      <c r="R23" s="68">
        <v>89946</v>
      </c>
      <c r="S23" s="68"/>
      <c r="T23" s="21"/>
      <c r="U23" s="68"/>
      <c r="V23" s="38"/>
      <c r="W23" s="22"/>
      <c r="X23" s="22"/>
      <c r="Y23" s="22"/>
      <c r="Z23" s="14">
        <v>89946</v>
      </c>
      <c r="AA23" s="14">
        <f t="shared" si="2"/>
        <v>89946</v>
      </c>
      <c r="AB23" s="72" t="s">
        <v>132</v>
      </c>
      <c r="AC23" s="3"/>
      <c r="AD23" s="7"/>
      <c r="AE23"/>
    </row>
    <row r="24" spans="1:31" s="12" customFormat="1" ht="24" customHeight="1" x14ac:dyDescent="0.3">
      <c r="A24" s="28" t="s">
        <v>69</v>
      </c>
      <c r="B24" s="23" t="s">
        <v>70</v>
      </c>
      <c r="C24" s="23" t="s">
        <v>71</v>
      </c>
      <c r="D24" s="24"/>
      <c r="E24" s="23"/>
      <c r="F24" s="23"/>
      <c r="G24" s="23" t="s">
        <v>143</v>
      </c>
      <c r="H24" s="29">
        <v>10</v>
      </c>
      <c r="I24" s="77">
        <v>20</v>
      </c>
      <c r="J24" s="27">
        <v>2</v>
      </c>
      <c r="K24" s="27">
        <v>5</v>
      </c>
      <c r="L24" s="27">
        <v>0</v>
      </c>
      <c r="M24" s="27">
        <v>1</v>
      </c>
      <c r="N24" s="27">
        <v>0</v>
      </c>
      <c r="O24" s="26">
        <f>H24+I24+((K24-J24)*4)+L24+N24+M24</f>
        <v>43</v>
      </c>
      <c r="P24" s="14">
        <v>1361317</v>
      </c>
      <c r="Q24" s="15">
        <v>1262432</v>
      </c>
      <c r="R24" s="15"/>
      <c r="S24" s="15"/>
      <c r="T24" s="15"/>
      <c r="U24" s="15"/>
      <c r="V24" s="17"/>
      <c r="W24" s="17"/>
      <c r="X24" s="17"/>
      <c r="Y24" s="17"/>
      <c r="Z24" s="17">
        <v>1361317</v>
      </c>
      <c r="AA24" s="14">
        <f t="shared" si="2"/>
        <v>1361317</v>
      </c>
      <c r="AB24" s="71" t="s">
        <v>113</v>
      </c>
      <c r="AC24" s="53">
        <f t="shared" ref="AC24:AC34" si="4">V24+W24</f>
        <v>0</v>
      </c>
      <c r="AD24" s="7">
        <f>(K24-J24)*6</f>
        <v>18</v>
      </c>
      <c r="AE24"/>
    </row>
    <row r="25" spans="1:31" s="12" customFormat="1" ht="108" x14ac:dyDescent="0.3">
      <c r="A25" s="28" t="s">
        <v>59</v>
      </c>
      <c r="B25" s="29" t="s">
        <v>60</v>
      </c>
      <c r="C25" s="29" t="s">
        <v>61</v>
      </c>
      <c r="D25" s="24"/>
      <c r="E25" s="24"/>
      <c r="F25" s="28"/>
      <c r="G25" s="23" t="s">
        <v>139</v>
      </c>
      <c r="H25" s="29">
        <v>0</v>
      </c>
      <c r="I25" s="29">
        <v>20</v>
      </c>
      <c r="J25" s="30">
        <v>2</v>
      </c>
      <c r="K25" s="30">
        <v>5</v>
      </c>
      <c r="L25" s="30">
        <v>4</v>
      </c>
      <c r="M25" s="30">
        <v>1</v>
      </c>
      <c r="N25" s="30">
        <v>5</v>
      </c>
      <c r="O25" s="26">
        <f>H25+I25+((K25-J25)*4)+L25+N25+M25</f>
        <v>42</v>
      </c>
      <c r="P25" s="14">
        <v>629503</v>
      </c>
      <c r="Q25" s="15">
        <v>629503</v>
      </c>
      <c r="R25" s="15"/>
      <c r="S25" s="15"/>
      <c r="T25" s="15"/>
      <c r="U25" s="15"/>
      <c r="V25" s="14"/>
      <c r="W25" s="17"/>
      <c r="X25" s="14"/>
      <c r="Y25" s="14"/>
      <c r="Z25" s="14"/>
      <c r="AA25" s="14">
        <f t="shared" si="2"/>
        <v>0</v>
      </c>
      <c r="AB25" s="71" t="s">
        <v>113</v>
      </c>
      <c r="AC25" s="53">
        <f t="shared" si="4"/>
        <v>0</v>
      </c>
      <c r="AD25" s="7">
        <f>(K25-J25)*6</f>
        <v>18</v>
      </c>
      <c r="AE25"/>
    </row>
    <row r="26" spans="1:31" s="12" customFormat="1" x14ac:dyDescent="0.3">
      <c r="A26" s="23" t="s">
        <v>89</v>
      </c>
      <c r="B26" s="23" t="s">
        <v>90</v>
      </c>
      <c r="C26" s="23" t="s">
        <v>91</v>
      </c>
      <c r="D26" s="24"/>
      <c r="E26" s="25"/>
      <c r="F26" s="23"/>
      <c r="G26" s="23"/>
      <c r="H26" s="29">
        <v>10</v>
      </c>
      <c r="I26" s="29">
        <v>20</v>
      </c>
      <c r="J26" s="23">
        <v>2</v>
      </c>
      <c r="K26" s="23">
        <v>5</v>
      </c>
      <c r="L26" s="23">
        <v>0</v>
      </c>
      <c r="M26" s="23">
        <v>0</v>
      </c>
      <c r="N26" s="23">
        <v>0</v>
      </c>
      <c r="O26" s="26">
        <f>H26+I26+((K26-J26)*4)+L26+N26+M26</f>
        <v>42</v>
      </c>
      <c r="P26" s="14">
        <v>2803944</v>
      </c>
      <c r="Q26" s="15"/>
      <c r="R26" s="15"/>
      <c r="S26" s="15"/>
      <c r="T26" s="15"/>
      <c r="U26" s="15"/>
      <c r="V26" s="14"/>
      <c r="W26" s="38"/>
      <c r="X26" s="14"/>
      <c r="Y26" s="14"/>
      <c r="Z26" s="14"/>
      <c r="AA26" s="14">
        <f t="shared" si="2"/>
        <v>0</v>
      </c>
      <c r="AB26" s="30" t="s">
        <v>122</v>
      </c>
      <c r="AC26" s="53">
        <f t="shared" si="4"/>
        <v>0</v>
      </c>
      <c r="AD26" s="7">
        <f>(K26-J26)*6</f>
        <v>18</v>
      </c>
      <c r="AE26"/>
    </row>
    <row r="27" spans="1:31" s="12" customFormat="1" ht="60" x14ac:dyDescent="0.3">
      <c r="A27" s="23" t="s">
        <v>101</v>
      </c>
      <c r="B27" s="23" t="s">
        <v>102</v>
      </c>
      <c r="C27" s="23" t="s">
        <v>103</v>
      </c>
      <c r="D27" s="24"/>
      <c r="E27" s="24"/>
      <c r="F27" s="23"/>
      <c r="G27" s="26" t="s">
        <v>151</v>
      </c>
      <c r="H27" s="29">
        <v>10</v>
      </c>
      <c r="I27" s="29">
        <v>20</v>
      </c>
      <c r="J27" s="27">
        <v>2</v>
      </c>
      <c r="K27" s="27">
        <v>5</v>
      </c>
      <c r="L27" s="27">
        <v>0</v>
      </c>
      <c r="M27" s="27">
        <v>0</v>
      </c>
      <c r="N27" s="27">
        <v>0</v>
      </c>
      <c r="O27" s="26">
        <v>42</v>
      </c>
      <c r="P27" s="79">
        <v>3751773</v>
      </c>
      <c r="Q27" s="15">
        <v>3751773</v>
      </c>
      <c r="R27" s="15"/>
      <c r="S27" s="15"/>
      <c r="T27" s="15"/>
      <c r="U27" s="15"/>
      <c r="V27" s="14"/>
      <c r="W27" s="14"/>
      <c r="X27" s="14"/>
      <c r="Y27" s="14"/>
      <c r="Z27" s="14"/>
      <c r="AA27" s="14">
        <f t="shared" si="2"/>
        <v>0</v>
      </c>
      <c r="AB27" s="30" t="s">
        <v>121</v>
      </c>
      <c r="AC27" s="53">
        <f t="shared" si="4"/>
        <v>0</v>
      </c>
      <c r="AD27" s="7">
        <f>(K27-J27)*6</f>
        <v>18</v>
      </c>
      <c r="AE27"/>
    </row>
    <row r="28" spans="1:31" s="12" customFormat="1" ht="132" x14ac:dyDescent="0.3">
      <c r="A28" s="28" t="s">
        <v>56</v>
      </c>
      <c r="B28" s="29" t="s">
        <v>57</v>
      </c>
      <c r="C28" s="23" t="s">
        <v>58</v>
      </c>
      <c r="D28" s="24"/>
      <c r="E28" s="24"/>
      <c r="F28" s="23"/>
      <c r="G28" s="23" t="s">
        <v>138</v>
      </c>
      <c r="H28" s="29">
        <v>10</v>
      </c>
      <c r="I28" s="29">
        <v>12</v>
      </c>
      <c r="J28" s="23">
        <v>2</v>
      </c>
      <c r="K28" s="23">
        <v>5</v>
      </c>
      <c r="L28" s="23">
        <v>0</v>
      </c>
      <c r="M28" s="23">
        <v>1</v>
      </c>
      <c r="N28" s="23">
        <v>0</v>
      </c>
      <c r="O28" s="26">
        <f>H28+I28+((K28-J28)*4)+L28+N28+M28</f>
        <v>35</v>
      </c>
      <c r="P28" s="14">
        <v>3975688</v>
      </c>
      <c r="Q28" s="15"/>
      <c r="R28" s="15">
        <v>1239920</v>
      </c>
      <c r="S28" s="15"/>
      <c r="T28" s="15"/>
      <c r="U28" s="15"/>
      <c r="V28" s="14"/>
      <c r="W28" s="17"/>
      <c r="X28" s="14"/>
      <c r="Y28" s="17"/>
      <c r="Z28" s="17"/>
      <c r="AA28" s="14">
        <f t="shared" si="2"/>
        <v>0</v>
      </c>
      <c r="AB28" s="26" t="s">
        <v>119</v>
      </c>
      <c r="AC28" s="53">
        <f t="shared" si="4"/>
        <v>0</v>
      </c>
      <c r="AD28" s="7">
        <f>(K28-J28)*6</f>
        <v>18</v>
      </c>
      <c r="AE28"/>
    </row>
    <row r="29" spans="1:31" s="12" customFormat="1" ht="60" x14ac:dyDescent="0.3">
      <c r="A29" s="23" t="s">
        <v>66</v>
      </c>
      <c r="B29" s="23" t="s">
        <v>24</v>
      </c>
      <c r="C29" s="23" t="s">
        <v>67</v>
      </c>
      <c r="D29" s="31"/>
      <c r="E29" s="24"/>
      <c r="F29" s="23"/>
      <c r="G29" s="26" t="s">
        <v>141</v>
      </c>
      <c r="H29" s="23">
        <v>0</v>
      </c>
      <c r="I29" s="23">
        <v>20</v>
      </c>
      <c r="J29" s="23">
        <v>2</v>
      </c>
      <c r="K29" s="23">
        <v>5</v>
      </c>
      <c r="L29" s="23">
        <v>2</v>
      </c>
      <c r="M29" s="23">
        <v>1</v>
      </c>
      <c r="N29" s="23">
        <v>0</v>
      </c>
      <c r="O29" s="26">
        <f>H29+I29+((K29-J29)*4)+L29+N29+M29</f>
        <v>35</v>
      </c>
      <c r="P29" s="14">
        <v>1120000</v>
      </c>
      <c r="Q29" s="15"/>
      <c r="R29" s="15">
        <v>1120000</v>
      </c>
      <c r="S29" s="15"/>
      <c r="T29" s="15"/>
      <c r="U29" s="15"/>
      <c r="V29" s="14"/>
      <c r="W29" s="17"/>
      <c r="X29" s="17"/>
      <c r="Y29" s="14"/>
      <c r="Z29" s="14"/>
      <c r="AA29" s="14">
        <f t="shared" si="2"/>
        <v>0</v>
      </c>
      <c r="AB29" s="28" t="s">
        <v>113</v>
      </c>
      <c r="AC29" s="53">
        <f t="shared" si="4"/>
        <v>0</v>
      </c>
      <c r="AD29" s="7"/>
      <c r="AE29"/>
    </row>
    <row r="30" spans="1:31" s="12" customFormat="1" ht="24" x14ac:dyDescent="0.3">
      <c r="A30" s="28" t="s">
        <v>109</v>
      </c>
      <c r="B30" s="23" t="s">
        <v>28</v>
      </c>
      <c r="C30" s="23" t="s">
        <v>110</v>
      </c>
      <c r="D30" s="24"/>
      <c r="E30" s="25"/>
      <c r="F30" s="23"/>
      <c r="G30" s="23"/>
      <c r="H30" s="29">
        <v>0</v>
      </c>
      <c r="I30" s="29">
        <v>20</v>
      </c>
      <c r="J30" s="27">
        <v>2</v>
      </c>
      <c r="K30" s="27">
        <v>5</v>
      </c>
      <c r="L30" s="27">
        <v>2</v>
      </c>
      <c r="M30" s="27">
        <v>1</v>
      </c>
      <c r="N30" s="27">
        <v>0</v>
      </c>
      <c r="O30" s="26">
        <f>H30+I30+((K30-J30)*4)+L30+N30+M30</f>
        <v>35</v>
      </c>
      <c r="P30" s="14">
        <v>178699.43439210241</v>
      </c>
      <c r="Q30" s="15">
        <v>178699</v>
      </c>
      <c r="R30" s="15"/>
      <c r="S30" s="15"/>
      <c r="T30" s="15"/>
      <c r="U30" s="15"/>
      <c r="V30" s="14"/>
      <c r="W30" s="14"/>
      <c r="X30" s="17"/>
      <c r="Y30" s="14"/>
      <c r="Z30" s="14"/>
      <c r="AA30" s="14">
        <f t="shared" si="2"/>
        <v>0</v>
      </c>
      <c r="AB30" s="71" t="s">
        <v>113</v>
      </c>
      <c r="AC30" s="53">
        <f t="shared" si="4"/>
        <v>0</v>
      </c>
      <c r="AD30" s="7">
        <f>(K30-J30)*6</f>
        <v>18</v>
      </c>
      <c r="AE30"/>
    </row>
    <row r="31" spans="1:31" s="12" customFormat="1" x14ac:dyDescent="0.3">
      <c r="A31" s="23" t="s">
        <v>98</v>
      </c>
      <c r="B31" s="23" t="s">
        <v>99</v>
      </c>
      <c r="C31" s="23" t="s">
        <v>100</v>
      </c>
      <c r="D31" s="24"/>
      <c r="E31" s="24"/>
      <c r="F31" s="26"/>
      <c r="G31" s="23"/>
      <c r="H31" s="29">
        <v>0</v>
      </c>
      <c r="I31" s="29">
        <v>16</v>
      </c>
      <c r="J31" s="23">
        <v>5</v>
      </c>
      <c r="K31" s="23">
        <v>5</v>
      </c>
      <c r="L31" s="23">
        <v>6</v>
      </c>
      <c r="M31" s="23">
        <v>0</v>
      </c>
      <c r="N31" s="23">
        <v>0</v>
      </c>
      <c r="O31" s="26">
        <v>22</v>
      </c>
      <c r="P31" s="14">
        <v>250000</v>
      </c>
      <c r="Q31" s="15">
        <v>250000</v>
      </c>
      <c r="R31" s="15"/>
      <c r="S31" s="15"/>
      <c r="T31" s="15"/>
      <c r="U31" s="15"/>
      <c r="V31" s="17"/>
      <c r="W31" s="14"/>
      <c r="X31" s="14"/>
      <c r="Y31" s="14"/>
      <c r="Z31" s="14"/>
      <c r="AA31" s="14">
        <f t="shared" si="2"/>
        <v>0</v>
      </c>
      <c r="AB31" s="71" t="s">
        <v>112</v>
      </c>
      <c r="AC31" s="53">
        <f t="shared" si="4"/>
        <v>0</v>
      </c>
      <c r="AD31" s="7">
        <f>(K31-J31)*6</f>
        <v>0</v>
      </c>
      <c r="AE31"/>
    </row>
    <row r="32" spans="1:31" s="12" customFormat="1" x14ac:dyDescent="0.3">
      <c r="A32" s="28"/>
      <c r="B32" s="29"/>
      <c r="C32" s="29"/>
      <c r="D32" s="24"/>
      <c r="E32" s="25"/>
      <c r="F32" s="28"/>
      <c r="G32" s="66"/>
      <c r="H32" s="29"/>
      <c r="I32" s="29"/>
      <c r="J32" s="30"/>
      <c r="K32" s="30"/>
      <c r="L32" s="30"/>
      <c r="M32" s="30"/>
      <c r="N32" s="30"/>
      <c r="O32" s="26">
        <f>H32+I32+((K32-J32)*4)+L32+N32+M32</f>
        <v>0</v>
      </c>
      <c r="P32" s="14"/>
      <c r="Q32" s="15"/>
      <c r="R32" s="15"/>
      <c r="S32" s="15"/>
      <c r="T32" s="15"/>
      <c r="U32" s="15"/>
      <c r="V32" s="14"/>
      <c r="W32" s="14"/>
      <c r="X32" s="14"/>
      <c r="Y32" s="14"/>
      <c r="Z32" s="14"/>
      <c r="AA32" s="14">
        <f t="shared" si="2"/>
        <v>0</v>
      </c>
      <c r="AB32" s="71"/>
      <c r="AC32" s="53">
        <f t="shared" si="4"/>
        <v>0</v>
      </c>
      <c r="AD32" s="7">
        <f>(K32-J32)*6</f>
        <v>0</v>
      </c>
      <c r="AE32"/>
    </row>
    <row r="33" spans="1:31" s="12" customFormat="1" x14ac:dyDescent="0.3">
      <c r="A33" s="23"/>
      <c r="B33" s="23"/>
      <c r="C33" s="23"/>
      <c r="D33" s="24"/>
      <c r="E33" s="24"/>
      <c r="F33" s="23"/>
      <c r="G33" s="26"/>
      <c r="H33" s="23"/>
      <c r="I33" s="23"/>
      <c r="J33" s="23"/>
      <c r="K33" s="23"/>
      <c r="L33" s="23"/>
      <c r="M33" s="23"/>
      <c r="N33" s="23"/>
      <c r="O33" s="26">
        <f>H33+I33+((K33-J33)*4)+L33+N33+M33</f>
        <v>0</v>
      </c>
      <c r="P33" s="14"/>
      <c r="Q33" s="15"/>
      <c r="R33" s="15"/>
      <c r="S33" s="15"/>
      <c r="T33" s="15"/>
      <c r="U33" s="15"/>
      <c r="V33" s="14"/>
      <c r="W33" s="14"/>
      <c r="X33" s="14"/>
      <c r="Y33" s="14"/>
      <c r="Z33" s="14"/>
      <c r="AA33" s="14">
        <f t="shared" si="2"/>
        <v>0</v>
      </c>
      <c r="AB33" s="71"/>
      <c r="AC33" s="53">
        <f t="shared" si="4"/>
        <v>0</v>
      </c>
      <c r="AD33" s="7">
        <f>(K33-J33)*6</f>
        <v>0</v>
      </c>
      <c r="AE33"/>
    </row>
    <row r="34" spans="1:31" s="12" customFormat="1" x14ac:dyDescent="0.3">
      <c r="A34" s="28"/>
      <c r="B34" s="29"/>
      <c r="C34" s="29"/>
      <c r="D34" s="24"/>
      <c r="E34" s="24"/>
      <c r="F34" s="28"/>
      <c r="G34" s="29"/>
      <c r="H34" s="30"/>
      <c r="I34" s="30"/>
      <c r="J34" s="30"/>
      <c r="K34" s="30"/>
      <c r="L34" s="30"/>
      <c r="M34" s="30"/>
      <c r="N34" s="30"/>
      <c r="O34" s="26">
        <f>H34+I34+((K34-J34)*4)+L34+N34+M34</f>
        <v>0</v>
      </c>
      <c r="P34" s="14"/>
      <c r="Q34" s="15"/>
      <c r="R34" s="15"/>
      <c r="S34" s="15"/>
      <c r="T34" s="15"/>
      <c r="U34" s="15"/>
      <c r="V34" s="14"/>
      <c r="W34" s="14"/>
      <c r="X34" s="14"/>
      <c r="Y34" s="14"/>
      <c r="Z34" s="14"/>
      <c r="AA34" s="14">
        <f t="shared" si="2"/>
        <v>0</v>
      </c>
      <c r="AB34" s="71"/>
      <c r="AC34" s="53">
        <f t="shared" si="4"/>
        <v>0</v>
      </c>
      <c r="AD34" s="7">
        <f>(K34-J34)*6</f>
        <v>0</v>
      </c>
      <c r="AE34"/>
    </row>
    <row r="35" spans="1:31" s="12" customFormat="1" x14ac:dyDescent="0.3">
      <c r="A35" s="23"/>
      <c r="B35" s="23"/>
      <c r="C35" s="23"/>
      <c r="D35" s="24"/>
      <c r="E35" s="24"/>
      <c r="F35" s="23"/>
      <c r="G35" s="26"/>
      <c r="H35" s="23"/>
      <c r="I35" s="23"/>
      <c r="J35" s="23"/>
      <c r="K35" s="23"/>
      <c r="L35" s="23"/>
      <c r="M35" s="23"/>
      <c r="N35" s="23"/>
      <c r="O35" s="26"/>
      <c r="P35" s="14"/>
      <c r="Q35" s="15"/>
      <c r="R35" s="15"/>
      <c r="S35" s="15"/>
      <c r="T35" s="15"/>
      <c r="U35" s="15"/>
      <c r="V35" s="14"/>
      <c r="W35" s="14"/>
      <c r="X35" s="14"/>
      <c r="Y35" s="14"/>
      <c r="Z35" s="14"/>
      <c r="AA35" s="14"/>
      <c r="AB35" s="28" t="s">
        <v>37</v>
      </c>
      <c r="AC35" s="53"/>
      <c r="AD35" s="7"/>
      <c r="AE35"/>
    </row>
    <row r="36" spans="1:31" x14ac:dyDescent="0.3">
      <c r="A36" s="23"/>
      <c r="B36" s="23"/>
      <c r="C36" s="23"/>
      <c r="D36" s="24"/>
      <c r="E36" s="24"/>
      <c r="F36" s="23"/>
      <c r="G36" s="23"/>
      <c r="H36" s="23"/>
      <c r="I36" s="23"/>
      <c r="J36" s="23"/>
      <c r="K36" s="23"/>
      <c r="L36" s="23"/>
      <c r="M36" s="23"/>
      <c r="N36" s="23"/>
      <c r="O36" s="26"/>
      <c r="P36" s="14"/>
      <c r="Q36" s="15"/>
      <c r="R36" s="15"/>
      <c r="S36" s="15"/>
      <c r="T36" s="15"/>
      <c r="U36" s="15"/>
      <c r="V36" s="14"/>
      <c r="W36" s="17"/>
      <c r="X36" s="17"/>
      <c r="Y36" s="17"/>
      <c r="Z36" s="17"/>
      <c r="AA36" s="17"/>
      <c r="AB36" s="16"/>
      <c r="AC36" s="53"/>
      <c r="AD36" s="7"/>
    </row>
    <row r="37" spans="1:31" x14ac:dyDescent="0.3">
      <c r="A37" s="23"/>
      <c r="B37" s="23"/>
      <c r="C37" s="23"/>
      <c r="D37" s="24"/>
      <c r="E37" s="24"/>
      <c r="F37" s="23"/>
      <c r="G37" s="26"/>
      <c r="H37" s="23"/>
      <c r="I37" s="23"/>
      <c r="J37" s="23"/>
      <c r="K37" s="23"/>
      <c r="L37" s="23"/>
      <c r="M37" s="23"/>
      <c r="N37" s="23"/>
      <c r="O37" s="26"/>
      <c r="P37" s="14"/>
      <c r="Q37" s="15"/>
      <c r="R37" s="15"/>
      <c r="S37" s="15"/>
      <c r="T37" s="15"/>
      <c r="U37" s="15"/>
      <c r="V37" s="14"/>
      <c r="W37" s="14"/>
      <c r="X37" s="14"/>
      <c r="Y37" s="14"/>
      <c r="Z37" s="14"/>
      <c r="AA37" s="14"/>
      <c r="AB37" s="28"/>
      <c r="AC37" s="53"/>
      <c r="AD37" s="7"/>
    </row>
    <row r="38" spans="1:31" x14ac:dyDescent="0.3">
      <c r="A38" s="28"/>
      <c r="B38" s="23"/>
      <c r="C38" s="29"/>
      <c r="D38" s="24"/>
      <c r="E38" s="24"/>
      <c r="F38" s="23"/>
      <c r="G38" s="23"/>
      <c r="H38" s="26"/>
      <c r="I38" s="26"/>
      <c r="J38" s="26"/>
      <c r="K38" s="26"/>
      <c r="L38" s="26"/>
      <c r="M38" s="26"/>
      <c r="N38" s="26"/>
      <c r="O38" s="26"/>
      <c r="P38" s="14"/>
      <c r="Q38" s="15"/>
      <c r="R38" s="15"/>
      <c r="S38" s="15"/>
      <c r="T38" s="15"/>
      <c r="U38" s="15"/>
      <c r="V38" s="14"/>
      <c r="W38" s="14"/>
      <c r="X38" s="14"/>
      <c r="Y38" s="14"/>
      <c r="Z38" s="14"/>
      <c r="AA38" s="14"/>
      <c r="AB38" s="16"/>
      <c r="AC38" s="53"/>
      <c r="AD38" s="7"/>
    </row>
    <row r="39" spans="1:31" x14ac:dyDescent="0.3">
      <c r="A39" s="28"/>
      <c r="B39" s="29"/>
      <c r="C39" s="29"/>
      <c r="D39" s="24"/>
      <c r="E39" s="24"/>
      <c r="F39" s="28"/>
      <c r="G39" s="29"/>
      <c r="H39" s="30"/>
      <c r="I39" s="30"/>
      <c r="J39" s="30"/>
      <c r="K39" s="30"/>
      <c r="L39" s="30"/>
      <c r="M39" s="30"/>
      <c r="N39" s="30"/>
      <c r="O39" s="26"/>
      <c r="P39" s="14"/>
      <c r="Q39" s="15"/>
      <c r="R39" s="15"/>
      <c r="S39" s="15"/>
      <c r="T39" s="15"/>
      <c r="U39" s="15"/>
      <c r="V39" s="14"/>
      <c r="W39" s="14"/>
      <c r="X39" s="14"/>
      <c r="Y39" s="14"/>
      <c r="Z39" s="14"/>
      <c r="AA39" s="14"/>
      <c r="AB39" s="28"/>
      <c r="AC39" s="53"/>
      <c r="AD39" s="7"/>
    </row>
    <row r="40" spans="1:31" x14ac:dyDescent="0.3">
      <c r="A40" s="28"/>
      <c r="B40" s="23"/>
      <c r="C40" s="23"/>
      <c r="D40" s="24"/>
      <c r="E40" s="33"/>
      <c r="F40" s="67"/>
      <c r="G40" s="26"/>
      <c r="H40" s="27"/>
      <c r="I40" s="27"/>
      <c r="J40" s="27"/>
      <c r="K40" s="27"/>
      <c r="L40" s="27"/>
      <c r="M40" s="27"/>
      <c r="N40" s="27"/>
      <c r="O40" s="26"/>
      <c r="P40" s="14"/>
      <c r="Q40" s="15"/>
      <c r="R40" s="15"/>
      <c r="S40" s="15"/>
      <c r="T40" s="15"/>
      <c r="U40" s="15"/>
      <c r="V40" s="14"/>
      <c r="W40" s="14"/>
      <c r="X40" s="14"/>
      <c r="Y40" s="14"/>
      <c r="Z40" s="14"/>
      <c r="AA40" s="14"/>
      <c r="AB40" s="28"/>
      <c r="AC40" s="53"/>
      <c r="AD40" s="7"/>
    </row>
    <row r="41" spans="1:31" x14ac:dyDescent="0.3">
      <c r="A41" s="28"/>
      <c r="B41" s="29"/>
      <c r="C41" s="29"/>
      <c r="D41" s="24"/>
      <c r="E41" s="24"/>
      <c r="F41" s="28"/>
      <c r="G41" s="66"/>
      <c r="H41" s="30"/>
      <c r="I41" s="30"/>
      <c r="J41" s="30"/>
      <c r="K41" s="30"/>
      <c r="L41" s="30"/>
      <c r="M41" s="30"/>
      <c r="N41" s="30"/>
      <c r="O41" s="26"/>
      <c r="P41" s="14"/>
      <c r="Q41" s="15"/>
      <c r="R41" s="15"/>
      <c r="S41" s="15"/>
      <c r="T41" s="15"/>
      <c r="U41" s="15"/>
      <c r="V41" s="14"/>
      <c r="W41" s="14"/>
      <c r="X41" s="14"/>
      <c r="Y41" s="14"/>
      <c r="Z41" s="14"/>
      <c r="AA41" s="14"/>
      <c r="AB41" s="16"/>
      <c r="AC41" s="53"/>
      <c r="AD41" s="7"/>
    </row>
    <row r="42" spans="1:31" x14ac:dyDescent="0.3">
      <c r="A42" s="28"/>
      <c r="B42" s="23"/>
      <c r="C42" s="23"/>
      <c r="D42" s="24"/>
      <c r="E42" s="24"/>
      <c r="F42" s="23"/>
      <c r="G42" s="26"/>
      <c r="H42" s="27"/>
      <c r="I42" s="27"/>
      <c r="J42" s="27"/>
      <c r="K42" s="27"/>
      <c r="L42" s="27"/>
      <c r="M42" s="27"/>
      <c r="N42" s="27"/>
      <c r="O42" s="26"/>
      <c r="P42" s="14"/>
      <c r="Q42" s="15"/>
      <c r="R42" s="15"/>
      <c r="S42" s="15"/>
      <c r="T42" s="15"/>
      <c r="U42" s="15"/>
      <c r="V42" s="14"/>
      <c r="W42" s="14"/>
      <c r="X42" s="14"/>
      <c r="Y42" s="14"/>
      <c r="Z42" s="14"/>
      <c r="AA42" s="14"/>
      <c r="AB42" s="28"/>
      <c r="AC42" s="53">
        <f t="shared" ref="AC42:AC63" si="5">V42+W42</f>
        <v>0</v>
      </c>
      <c r="AD42" s="7"/>
    </row>
    <row r="43" spans="1:31" x14ac:dyDescent="0.3">
      <c r="A43" s="28"/>
      <c r="B43" s="28"/>
      <c r="C43" s="29"/>
      <c r="D43" s="24"/>
      <c r="E43" s="24"/>
      <c r="F43" s="28"/>
      <c r="G43" s="66"/>
      <c r="H43" s="30"/>
      <c r="I43" s="30"/>
      <c r="J43" s="30"/>
      <c r="K43" s="30"/>
      <c r="L43" s="30"/>
      <c r="M43" s="30"/>
      <c r="N43" s="30"/>
      <c r="O43" s="26"/>
      <c r="P43" s="14"/>
      <c r="Q43" s="15"/>
      <c r="R43" s="15"/>
      <c r="S43" s="15"/>
      <c r="T43" s="15"/>
      <c r="U43" s="15"/>
      <c r="V43" s="14"/>
      <c r="W43" s="14"/>
      <c r="X43" s="14"/>
      <c r="Y43" s="14"/>
      <c r="Z43" s="14"/>
      <c r="AA43" s="14"/>
      <c r="AB43" s="28"/>
      <c r="AC43" s="53">
        <f t="shared" si="5"/>
        <v>0</v>
      </c>
      <c r="AD43" s="7"/>
    </row>
    <row r="44" spans="1:31" x14ac:dyDescent="0.3">
      <c r="A44" s="23"/>
      <c r="B44" s="23"/>
      <c r="C44" s="23"/>
      <c r="D44" s="24"/>
      <c r="E44" s="34"/>
      <c r="F44" s="23"/>
      <c r="G44" s="26"/>
      <c r="H44" s="23"/>
      <c r="I44" s="23"/>
      <c r="J44" s="23"/>
      <c r="K44" s="23"/>
      <c r="L44" s="23"/>
      <c r="M44" s="23"/>
      <c r="N44" s="23"/>
      <c r="O44" s="26"/>
      <c r="P44" s="14"/>
      <c r="Q44" s="15"/>
      <c r="R44" s="15"/>
      <c r="S44" s="15"/>
      <c r="T44" s="15"/>
      <c r="U44" s="15"/>
      <c r="V44" s="14"/>
      <c r="W44" s="14"/>
      <c r="X44" s="14"/>
      <c r="Y44" s="14"/>
      <c r="Z44" s="14"/>
      <c r="AA44" s="14"/>
      <c r="AB44" s="28"/>
      <c r="AC44" s="53">
        <f t="shared" si="5"/>
        <v>0</v>
      </c>
      <c r="AD44" s="7"/>
    </row>
    <row r="45" spans="1:31" x14ac:dyDescent="0.3">
      <c r="A45" s="28"/>
      <c r="B45" s="28"/>
      <c r="C45" s="29"/>
      <c r="D45" s="24"/>
      <c r="E45" s="24"/>
      <c r="F45" s="28"/>
      <c r="G45" s="66"/>
      <c r="H45" s="30"/>
      <c r="I45" s="30"/>
      <c r="J45" s="30"/>
      <c r="K45" s="30"/>
      <c r="L45" s="30"/>
      <c r="M45" s="30"/>
      <c r="N45" s="30"/>
      <c r="O45" s="26"/>
      <c r="P45" s="14"/>
      <c r="Q45" s="15"/>
      <c r="R45" s="15"/>
      <c r="S45" s="15"/>
      <c r="T45" s="15"/>
      <c r="U45" s="15"/>
      <c r="V45" s="14"/>
      <c r="W45" s="14"/>
      <c r="X45" s="14"/>
      <c r="Y45" s="14"/>
      <c r="Z45" s="14"/>
      <c r="AA45" s="14"/>
      <c r="AB45" s="28"/>
      <c r="AC45" s="53">
        <f t="shared" si="5"/>
        <v>0</v>
      </c>
      <c r="AD45" s="5"/>
    </row>
    <row r="46" spans="1:31" ht="15" customHeight="1" x14ac:dyDescent="0.3">
      <c r="A46" s="23"/>
      <c r="B46" s="23"/>
      <c r="C46" s="23"/>
      <c r="D46" s="24"/>
      <c r="E46" s="24"/>
      <c r="F46" s="23"/>
      <c r="G46" s="26"/>
      <c r="H46" s="23"/>
      <c r="I46" s="23"/>
      <c r="J46" s="23"/>
      <c r="K46" s="23"/>
      <c r="L46" s="23"/>
      <c r="M46" s="23"/>
      <c r="N46" s="23"/>
      <c r="O46" s="26"/>
      <c r="P46" s="14"/>
      <c r="Q46" s="15"/>
      <c r="R46" s="15"/>
      <c r="S46" s="15"/>
      <c r="T46" s="15"/>
      <c r="U46" s="15"/>
      <c r="V46" s="14"/>
      <c r="W46" s="14"/>
      <c r="X46" s="14"/>
      <c r="Y46" s="14"/>
      <c r="Z46" s="14"/>
      <c r="AA46" s="14"/>
      <c r="AB46" s="28"/>
      <c r="AC46" s="53">
        <f t="shared" si="5"/>
        <v>0</v>
      </c>
      <c r="AD46" s="7"/>
    </row>
    <row r="47" spans="1:31" ht="27.75" customHeight="1" x14ac:dyDescent="0.3">
      <c r="A47" s="23"/>
      <c r="B47" s="23"/>
      <c r="C47" s="23"/>
      <c r="D47" s="24"/>
      <c r="E47" s="24"/>
      <c r="F47" s="23"/>
      <c r="G47" s="26"/>
      <c r="H47" s="23"/>
      <c r="I47" s="23"/>
      <c r="J47" s="23"/>
      <c r="K47" s="23"/>
      <c r="L47" s="23"/>
      <c r="M47" s="23"/>
      <c r="N47" s="23"/>
      <c r="O47" s="26"/>
      <c r="P47" s="14"/>
      <c r="Q47" s="15"/>
      <c r="R47" s="15"/>
      <c r="S47" s="15"/>
      <c r="T47" s="15"/>
      <c r="U47" s="15"/>
      <c r="V47" s="14"/>
      <c r="W47" s="14"/>
      <c r="X47" s="14"/>
      <c r="Y47" s="14"/>
      <c r="Z47" s="14"/>
      <c r="AA47" s="14"/>
      <c r="AB47" s="29"/>
      <c r="AC47" s="53">
        <f t="shared" si="5"/>
        <v>0</v>
      </c>
      <c r="AD47" s="7"/>
    </row>
    <row r="48" spans="1:31" x14ac:dyDescent="0.3">
      <c r="A48" s="23"/>
      <c r="B48" s="23"/>
      <c r="C48" s="23"/>
      <c r="D48" s="24"/>
      <c r="E48" s="24"/>
      <c r="F48" s="23"/>
      <c r="G48" s="26"/>
      <c r="H48" s="27"/>
      <c r="I48" s="27"/>
      <c r="J48" s="27"/>
      <c r="K48" s="27"/>
      <c r="L48" s="27"/>
      <c r="M48" s="27"/>
      <c r="N48" s="27"/>
      <c r="O48" s="26"/>
      <c r="P48" s="14"/>
      <c r="Q48" s="15"/>
      <c r="R48" s="15"/>
      <c r="S48" s="15"/>
      <c r="T48" s="15"/>
      <c r="U48" s="15"/>
      <c r="V48" s="14"/>
      <c r="W48" s="14"/>
      <c r="X48" s="14"/>
      <c r="Y48" s="14"/>
      <c r="Z48" s="14"/>
      <c r="AA48" s="14"/>
      <c r="AB48" s="28"/>
      <c r="AC48" s="53">
        <f t="shared" si="5"/>
        <v>0</v>
      </c>
      <c r="AD48" s="7"/>
    </row>
    <row r="49" spans="1:30" x14ac:dyDescent="0.3">
      <c r="A49" s="23"/>
      <c r="B49" s="23"/>
      <c r="C49" s="23"/>
      <c r="D49" s="24"/>
      <c r="E49" s="24"/>
      <c r="F49" s="23"/>
      <c r="G49" s="26"/>
      <c r="H49" s="23"/>
      <c r="I49" s="23"/>
      <c r="J49" s="23"/>
      <c r="K49" s="23"/>
      <c r="L49" s="23"/>
      <c r="M49" s="23"/>
      <c r="N49" s="23"/>
      <c r="O49" s="26"/>
      <c r="P49" s="14"/>
      <c r="Q49" s="15"/>
      <c r="R49" s="15"/>
      <c r="S49" s="15"/>
      <c r="T49" s="15"/>
      <c r="U49" s="15"/>
      <c r="V49" s="14"/>
      <c r="W49" s="14"/>
      <c r="X49" s="14"/>
      <c r="Y49" s="14"/>
      <c r="Z49" s="14"/>
      <c r="AA49" s="14"/>
      <c r="AB49" s="28"/>
      <c r="AC49" s="53">
        <f t="shared" si="5"/>
        <v>0</v>
      </c>
      <c r="AD49" s="7"/>
    </row>
    <row r="50" spans="1:30" ht="15" customHeight="1" x14ac:dyDescent="0.3">
      <c r="A50" s="28"/>
      <c r="B50" s="28"/>
      <c r="C50" s="29"/>
      <c r="D50" s="24"/>
      <c r="E50" s="24"/>
      <c r="F50" s="28"/>
      <c r="G50" s="66"/>
      <c r="H50" s="30"/>
      <c r="I50" s="30"/>
      <c r="J50" s="30"/>
      <c r="K50" s="30"/>
      <c r="L50" s="30"/>
      <c r="M50" s="30"/>
      <c r="N50" s="30"/>
      <c r="O50" s="26"/>
      <c r="P50" s="14"/>
      <c r="Q50" s="15"/>
      <c r="R50" s="15"/>
      <c r="S50" s="15"/>
      <c r="T50" s="15"/>
      <c r="U50" s="15"/>
      <c r="V50" s="14"/>
      <c r="W50" s="14"/>
      <c r="X50" s="14"/>
      <c r="Y50" s="14"/>
      <c r="Z50" s="14"/>
      <c r="AA50" s="14"/>
      <c r="AB50" s="28"/>
      <c r="AC50" s="53">
        <f t="shared" si="5"/>
        <v>0</v>
      </c>
      <c r="AD50" s="5"/>
    </row>
    <row r="51" spans="1:30" x14ac:dyDescent="0.3">
      <c r="A51" s="28"/>
      <c r="B51" s="28"/>
      <c r="C51" s="29"/>
      <c r="D51" s="24"/>
      <c r="E51" s="24"/>
      <c r="F51" s="28"/>
      <c r="G51" s="66"/>
      <c r="H51" s="30"/>
      <c r="I51" s="30"/>
      <c r="J51" s="30"/>
      <c r="K51" s="30"/>
      <c r="L51" s="30"/>
      <c r="M51" s="30"/>
      <c r="N51" s="30"/>
      <c r="O51" s="26"/>
      <c r="P51" s="14"/>
      <c r="Q51" s="15"/>
      <c r="R51" s="15"/>
      <c r="S51" s="15"/>
      <c r="T51" s="15"/>
      <c r="U51" s="15"/>
      <c r="V51" s="14"/>
      <c r="W51" s="14"/>
      <c r="X51" s="14"/>
      <c r="Y51" s="14"/>
      <c r="Z51" s="14"/>
      <c r="AA51" s="14"/>
      <c r="AB51" s="28"/>
      <c r="AC51" s="53">
        <f t="shared" si="5"/>
        <v>0</v>
      </c>
      <c r="AD51" s="5"/>
    </row>
    <row r="52" spans="1:30" x14ac:dyDescent="0.3">
      <c r="A52" s="28"/>
      <c r="B52" s="23"/>
      <c r="C52" s="23"/>
      <c r="D52" s="24"/>
      <c r="E52" s="24"/>
      <c r="F52" s="23"/>
      <c r="G52" s="26"/>
      <c r="H52" s="23"/>
      <c r="I52" s="23"/>
      <c r="J52" s="26"/>
      <c r="K52" s="23"/>
      <c r="L52" s="23"/>
      <c r="M52" s="23"/>
      <c r="N52" s="23"/>
      <c r="O52" s="26"/>
      <c r="P52" s="14"/>
      <c r="Q52" s="15"/>
      <c r="R52" s="15"/>
      <c r="S52" s="15"/>
      <c r="T52" s="15"/>
      <c r="U52" s="15"/>
      <c r="V52" s="14"/>
      <c r="W52" s="14"/>
      <c r="X52" s="14"/>
      <c r="Y52" s="14"/>
      <c r="Z52" s="14"/>
      <c r="AA52" s="14"/>
      <c r="AB52" s="28"/>
      <c r="AC52" s="53">
        <f t="shared" si="5"/>
        <v>0</v>
      </c>
      <c r="AD52" s="5"/>
    </row>
    <row r="53" spans="1:30" x14ac:dyDescent="0.3">
      <c r="A53" s="23"/>
      <c r="B53" s="23"/>
      <c r="C53" s="23"/>
      <c r="D53" s="24"/>
      <c r="E53" s="25"/>
      <c r="F53" s="23"/>
      <c r="G53" s="26"/>
      <c r="H53" s="23"/>
      <c r="I53" s="23"/>
      <c r="J53" s="23"/>
      <c r="K53" s="23"/>
      <c r="L53" s="23"/>
      <c r="M53" s="23"/>
      <c r="N53" s="23"/>
      <c r="O53" s="26"/>
      <c r="P53" s="14"/>
      <c r="Q53" s="15"/>
      <c r="R53" s="15"/>
      <c r="S53" s="15"/>
      <c r="T53" s="15"/>
      <c r="U53" s="15"/>
      <c r="V53" s="14"/>
      <c r="W53" s="14"/>
      <c r="X53" s="14"/>
      <c r="Y53" s="14"/>
      <c r="Z53" s="14"/>
      <c r="AA53" s="14"/>
      <c r="AB53" s="28"/>
      <c r="AC53" s="53">
        <f t="shared" si="5"/>
        <v>0</v>
      </c>
      <c r="AD53" s="7"/>
    </row>
    <row r="54" spans="1:30" x14ac:dyDescent="0.3">
      <c r="A54" s="28"/>
      <c r="B54" s="23"/>
      <c r="C54" s="23"/>
      <c r="D54" s="24"/>
      <c r="E54" s="34"/>
      <c r="F54" s="23"/>
      <c r="G54" s="26"/>
      <c r="H54" s="23"/>
      <c r="I54" s="23"/>
      <c r="J54" s="23"/>
      <c r="K54" s="23"/>
      <c r="L54" s="23"/>
      <c r="M54" s="23"/>
      <c r="N54" s="23"/>
      <c r="O54" s="26"/>
      <c r="P54" s="14"/>
      <c r="Q54" s="15"/>
      <c r="R54" s="15"/>
      <c r="S54" s="15"/>
      <c r="T54" s="15"/>
      <c r="U54" s="15"/>
      <c r="V54" s="14"/>
      <c r="W54" s="14"/>
      <c r="X54" s="14"/>
      <c r="Y54" s="14"/>
      <c r="Z54" s="14"/>
      <c r="AA54" s="14"/>
      <c r="AB54" s="28"/>
      <c r="AC54" s="53">
        <f t="shared" si="5"/>
        <v>0</v>
      </c>
      <c r="AD54" s="5"/>
    </row>
    <row r="55" spans="1:30" ht="15" customHeight="1" x14ac:dyDescent="0.3">
      <c r="A55" s="23"/>
      <c r="B55" s="23"/>
      <c r="C55" s="23"/>
      <c r="D55" s="24"/>
      <c r="E55" s="24"/>
      <c r="F55" s="23"/>
      <c r="G55" s="26"/>
      <c r="H55" s="23"/>
      <c r="I55" s="23"/>
      <c r="J55" s="23"/>
      <c r="K55" s="23"/>
      <c r="L55" s="23"/>
      <c r="M55" s="23"/>
      <c r="N55" s="23"/>
      <c r="O55" s="26"/>
      <c r="P55" s="14"/>
      <c r="Q55" s="15"/>
      <c r="R55" s="15"/>
      <c r="S55" s="15"/>
      <c r="T55" s="15"/>
      <c r="U55" s="15"/>
      <c r="V55" s="14"/>
      <c r="W55" s="14"/>
      <c r="X55" s="14"/>
      <c r="Y55" s="14"/>
      <c r="Z55" s="14"/>
      <c r="AA55" s="14"/>
      <c r="AB55" s="28"/>
      <c r="AC55" s="53">
        <f t="shared" si="5"/>
        <v>0</v>
      </c>
      <c r="AD55" s="13"/>
    </row>
    <row r="56" spans="1:30" ht="15" customHeight="1" x14ac:dyDescent="0.3">
      <c r="A56" s="28"/>
      <c r="B56" s="28"/>
      <c r="C56" s="29"/>
      <c r="D56" s="24"/>
      <c r="E56" s="24"/>
      <c r="F56" s="28"/>
      <c r="G56" s="66"/>
      <c r="H56" s="30"/>
      <c r="I56" s="30"/>
      <c r="J56" s="30"/>
      <c r="K56" s="30"/>
      <c r="L56" s="30"/>
      <c r="M56" s="30"/>
      <c r="N56" s="30"/>
      <c r="O56" s="26"/>
      <c r="P56" s="14"/>
      <c r="Q56" s="15"/>
      <c r="R56" s="15"/>
      <c r="S56" s="15"/>
      <c r="T56" s="15"/>
      <c r="U56" s="15"/>
      <c r="V56" s="14"/>
      <c r="W56" s="14"/>
      <c r="X56" s="14"/>
      <c r="Y56" s="14"/>
      <c r="Z56" s="14"/>
      <c r="AA56" s="14"/>
      <c r="AB56" s="28"/>
      <c r="AC56" s="53">
        <f t="shared" si="5"/>
        <v>0</v>
      </c>
      <c r="AD56" s="5"/>
    </row>
    <row r="57" spans="1:30" x14ac:dyDescent="0.3">
      <c r="A57" s="28"/>
      <c r="B57" s="28"/>
      <c r="C57" s="29"/>
      <c r="D57" s="24"/>
      <c r="E57" s="24"/>
      <c r="F57" s="28"/>
      <c r="G57" s="66"/>
      <c r="H57" s="30"/>
      <c r="I57" s="30"/>
      <c r="J57" s="30"/>
      <c r="K57" s="30"/>
      <c r="L57" s="30"/>
      <c r="M57" s="30"/>
      <c r="N57" s="30"/>
      <c r="O57" s="26"/>
      <c r="P57" s="14"/>
      <c r="Q57" s="15"/>
      <c r="R57" s="15"/>
      <c r="S57" s="15"/>
      <c r="T57" s="15"/>
      <c r="U57" s="15"/>
      <c r="V57" s="14"/>
      <c r="W57" s="14"/>
      <c r="X57" s="14"/>
      <c r="Y57" s="14"/>
      <c r="Z57" s="14"/>
      <c r="AA57" s="14"/>
      <c r="AB57" s="28"/>
      <c r="AC57" s="53">
        <f t="shared" si="5"/>
        <v>0</v>
      </c>
      <c r="AD57" s="5"/>
    </row>
    <row r="58" spans="1:30" x14ac:dyDescent="0.3">
      <c r="A58" s="23"/>
      <c r="B58" s="23"/>
      <c r="C58" s="23"/>
      <c r="D58" s="24"/>
      <c r="E58" s="25"/>
      <c r="F58" s="23"/>
      <c r="G58" s="26"/>
      <c r="H58" s="23"/>
      <c r="I58" s="23"/>
      <c r="J58" s="23"/>
      <c r="K58" s="23"/>
      <c r="L58" s="23"/>
      <c r="M58" s="23"/>
      <c r="N58" s="23"/>
      <c r="O58" s="26"/>
      <c r="P58" s="14"/>
      <c r="Q58" s="15"/>
      <c r="R58" s="15"/>
      <c r="S58" s="15"/>
      <c r="T58" s="15"/>
      <c r="U58" s="15"/>
      <c r="V58" s="14"/>
      <c r="W58" s="14"/>
      <c r="X58" s="14"/>
      <c r="Y58" s="14"/>
      <c r="Z58" s="14"/>
      <c r="AA58" s="14"/>
      <c r="AB58" s="28"/>
      <c r="AC58" s="53">
        <f t="shared" si="5"/>
        <v>0</v>
      </c>
      <c r="AD58" s="7"/>
    </row>
    <row r="59" spans="1:30" x14ac:dyDescent="0.3">
      <c r="A59" s="23"/>
      <c r="B59" s="23"/>
      <c r="C59" s="23"/>
      <c r="D59" s="24"/>
      <c r="E59" s="24"/>
      <c r="F59" s="23"/>
      <c r="G59" s="26"/>
      <c r="H59" s="23"/>
      <c r="I59" s="23"/>
      <c r="J59" s="23"/>
      <c r="K59" s="23"/>
      <c r="L59" s="23"/>
      <c r="M59" s="23"/>
      <c r="N59" s="23"/>
      <c r="O59" s="26"/>
      <c r="P59" s="14"/>
      <c r="Q59" s="15"/>
      <c r="R59" s="15"/>
      <c r="S59" s="15"/>
      <c r="T59" s="15"/>
      <c r="U59" s="15"/>
      <c r="V59" s="14"/>
      <c r="W59" s="14"/>
      <c r="X59" s="14"/>
      <c r="Y59" s="14"/>
      <c r="Z59" s="14"/>
      <c r="AA59" s="14"/>
      <c r="AB59" s="28"/>
      <c r="AC59" s="53">
        <f t="shared" si="5"/>
        <v>0</v>
      </c>
      <c r="AD59" s="7"/>
    </row>
    <row r="60" spans="1:30" x14ac:dyDescent="0.3">
      <c r="A60" s="23"/>
      <c r="B60" s="23"/>
      <c r="C60" s="23"/>
      <c r="D60" s="24"/>
      <c r="E60" s="24"/>
      <c r="F60" s="23"/>
      <c r="G60" s="26"/>
      <c r="H60" s="23"/>
      <c r="I60" s="23"/>
      <c r="J60" s="23"/>
      <c r="K60" s="23"/>
      <c r="L60" s="23"/>
      <c r="M60" s="23"/>
      <c r="N60" s="23"/>
      <c r="O60" s="26"/>
      <c r="P60" s="14"/>
      <c r="Q60" s="15"/>
      <c r="R60" s="15"/>
      <c r="S60" s="15"/>
      <c r="T60" s="15"/>
      <c r="U60" s="15"/>
      <c r="V60" s="14"/>
      <c r="W60" s="14"/>
      <c r="X60" s="14"/>
      <c r="Y60" s="14"/>
      <c r="Z60" s="14"/>
      <c r="AA60" s="14"/>
      <c r="AB60" s="28"/>
      <c r="AC60" s="53">
        <f t="shared" si="5"/>
        <v>0</v>
      </c>
      <c r="AD60" s="7"/>
    </row>
    <row r="61" spans="1:30" x14ac:dyDescent="0.3">
      <c r="A61" s="23"/>
      <c r="B61" s="23"/>
      <c r="C61" s="23"/>
      <c r="D61" s="24"/>
      <c r="E61" s="24"/>
      <c r="F61" s="28"/>
      <c r="G61" s="66"/>
      <c r="H61" s="27"/>
      <c r="I61" s="27"/>
      <c r="J61" s="27"/>
      <c r="K61" s="27"/>
      <c r="L61" s="27"/>
      <c r="M61" s="27"/>
      <c r="N61" s="27"/>
      <c r="O61" s="26"/>
      <c r="P61" s="14"/>
      <c r="Q61" s="15"/>
      <c r="R61" s="15"/>
      <c r="S61" s="15"/>
      <c r="T61" s="15"/>
      <c r="U61" s="15"/>
      <c r="V61" s="14"/>
      <c r="W61" s="14"/>
      <c r="X61" s="14"/>
      <c r="Y61" s="14"/>
      <c r="Z61" s="14"/>
      <c r="AA61" s="14"/>
      <c r="AB61" s="28"/>
      <c r="AC61" s="53">
        <f t="shared" si="5"/>
        <v>0</v>
      </c>
      <c r="AD61" s="7"/>
    </row>
    <row r="62" spans="1:30" s="12" customFormat="1" ht="15" customHeight="1" x14ac:dyDescent="0.3">
      <c r="A62" s="28"/>
      <c r="B62" s="28"/>
      <c r="C62" s="29"/>
      <c r="D62" s="24"/>
      <c r="E62" s="24"/>
      <c r="F62" s="28"/>
      <c r="G62" s="66"/>
      <c r="H62" s="30"/>
      <c r="I62" s="30"/>
      <c r="J62" s="30"/>
      <c r="K62" s="30"/>
      <c r="L62" s="30"/>
      <c r="M62" s="30"/>
      <c r="N62" s="30"/>
      <c r="O62" s="26"/>
      <c r="P62" s="14"/>
      <c r="Q62" s="15"/>
      <c r="R62" s="15"/>
      <c r="S62" s="15"/>
      <c r="T62" s="15"/>
      <c r="U62" s="15"/>
      <c r="V62" s="14"/>
      <c r="W62" s="14"/>
      <c r="X62" s="14"/>
      <c r="Y62" s="14"/>
      <c r="Z62" s="14"/>
      <c r="AA62" s="14"/>
      <c r="AB62" s="28"/>
      <c r="AC62" s="53">
        <f t="shared" si="5"/>
        <v>0</v>
      </c>
      <c r="AD62" s="7"/>
    </row>
    <row r="63" spans="1:30" s="12" customFormat="1" x14ac:dyDescent="0.3">
      <c r="A63" s="28"/>
      <c r="B63" s="28"/>
      <c r="C63" s="29"/>
      <c r="D63" s="24"/>
      <c r="E63" s="24"/>
      <c r="F63" s="28"/>
      <c r="G63" s="30"/>
      <c r="H63" s="30"/>
      <c r="I63" s="30"/>
      <c r="J63" s="30"/>
      <c r="K63" s="30"/>
      <c r="L63" s="30"/>
      <c r="M63" s="30"/>
      <c r="N63" s="30"/>
      <c r="O63" s="26"/>
      <c r="P63" s="14"/>
      <c r="Q63" s="15"/>
      <c r="R63" s="15"/>
      <c r="S63" s="15"/>
      <c r="T63" s="15"/>
      <c r="U63" s="15"/>
      <c r="V63" s="14"/>
      <c r="W63" s="14"/>
      <c r="X63" s="14"/>
      <c r="Y63" s="14"/>
      <c r="Z63" s="14"/>
      <c r="AA63" s="14"/>
      <c r="AB63" s="28"/>
      <c r="AC63" s="53">
        <f t="shared" si="5"/>
        <v>0</v>
      </c>
      <c r="AD63" s="7"/>
    </row>
  </sheetData>
  <autoFilter ref="A5:AD63" xr:uid="{00000000-0009-0000-0000-000000000000}">
    <sortState xmlns:xlrd2="http://schemas.microsoft.com/office/spreadsheetml/2017/richdata2" ref="A6:AD63">
      <sortCondition descending="1" ref="O5:O63"/>
    </sortState>
  </autoFilter>
  <sortState xmlns:xlrd2="http://schemas.microsoft.com/office/spreadsheetml/2017/richdata2" ref="A6:AC36">
    <sortCondition descending="1" ref="O6:O36"/>
    <sortCondition ref="B6:B36"/>
  </sortState>
  <mergeCells count="2">
    <mergeCell ref="D4:F4"/>
    <mergeCell ref="H4:N4"/>
  </mergeCells>
  <phoneticPr fontId="41" type="noConversion"/>
  <conditionalFormatting sqref="D6:E9 D10 D12 D18:D20 D31:E37 D30 D11:E11 D13:E17 D29:E29 D26:D28 D21:E25">
    <cfRule type="cellIs" dxfId="61" priority="33" operator="equal">
      <formula>"Withdrawn"</formula>
    </cfRule>
    <cfRule type="containsText" dxfId="60" priority="71" operator="containsText" text="Preliminary Fail">
      <formula>NOT(ISERROR(SEARCH("Preliminary Fail",D6)))</formula>
    </cfRule>
    <cfRule type="beginsWith" dxfId="59" priority="72" operator="beginsWith" text="Fail">
      <formula>LEFT(D6,LEN("Fail"))="Fail"</formula>
    </cfRule>
    <cfRule type="containsText" dxfId="58" priority="73" operator="containsText" text="Preliminary Pass">
      <formula>NOT(ISERROR(SEARCH("Preliminary Pass",D6)))</formula>
    </cfRule>
    <cfRule type="beginsWith" dxfId="57" priority="74" operator="beginsWith" text="Pass">
      <formula>LEFT(D6,LEN("Pass"))="Pass"</formula>
    </cfRule>
  </conditionalFormatting>
  <conditionalFormatting sqref="D40:E40 D47:E47 D50:E63 D38:D39 D42:E42 D41">
    <cfRule type="containsText" dxfId="56" priority="67" operator="containsText" text="Preliminary Fail">
      <formula>NOT(ISERROR(SEARCH("Preliminary Fail",D38)))</formula>
    </cfRule>
    <cfRule type="beginsWith" dxfId="55" priority="68" operator="beginsWith" text="Fail">
      <formula>LEFT(D38,LEN("Fail"))="Fail"</formula>
    </cfRule>
    <cfRule type="containsText" dxfId="54" priority="69" operator="containsText" text="Preliminary Pass">
      <formula>NOT(ISERROR(SEARCH("Preliminary Pass",D38)))</formula>
    </cfRule>
    <cfRule type="beginsWith" dxfId="53" priority="70" operator="beginsWith" text="Pass">
      <formula>LEFT(D38,LEN("Pass"))="Pass"</formula>
    </cfRule>
  </conditionalFormatting>
  <conditionalFormatting sqref="D43:E46">
    <cfRule type="containsText" dxfId="52" priority="63" operator="containsText" text="Preliminary Fail">
      <formula>NOT(ISERROR(SEARCH("Preliminary Fail",D43)))</formula>
    </cfRule>
    <cfRule type="beginsWith" dxfId="51" priority="64" operator="beginsWith" text="Fail">
      <formula>LEFT(D43,LEN("Fail"))="Fail"</formula>
    </cfRule>
    <cfRule type="containsText" dxfId="50" priority="65" operator="containsText" text="Preliminary Pass">
      <formula>NOT(ISERROR(SEARCH("Preliminary Pass",D43)))</formula>
    </cfRule>
    <cfRule type="beginsWith" dxfId="49" priority="66" operator="beginsWith" text="Pass">
      <formula>LEFT(D43,LEN("Pass"))="Pass"</formula>
    </cfRule>
  </conditionalFormatting>
  <conditionalFormatting sqref="D48:E48">
    <cfRule type="containsText" dxfId="48" priority="59" operator="containsText" text="Preliminary Fail">
      <formula>NOT(ISERROR(SEARCH("Preliminary Fail",D48)))</formula>
    </cfRule>
    <cfRule type="beginsWith" dxfId="47" priority="60" operator="beginsWith" text="Fail">
      <formula>LEFT(D48,LEN("Fail"))="Fail"</formula>
    </cfRule>
    <cfRule type="containsText" dxfId="46" priority="61" operator="containsText" text="Preliminary Pass">
      <formula>NOT(ISERROR(SEARCH("Preliminary Pass",D48)))</formula>
    </cfRule>
    <cfRule type="beginsWith" dxfId="45" priority="62" operator="beginsWith" text="Pass">
      <formula>LEFT(D48,LEN("Pass"))="Pass"</formula>
    </cfRule>
  </conditionalFormatting>
  <conditionalFormatting sqref="D49:E49">
    <cfRule type="containsText" dxfId="44" priority="55" operator="containsText" text="Preliminary Fail">
      <formula>NOT(ISERROR(SEARCH("Preliminary Fail",D49)))</formula>
    </cfRule>
    <cfRule type="beginsWith" dxfId="43" priority="56" operator="beginsWith" text="Fail">
      <formula>LEFT(D49,LEN("Fail"))="Fail"</formula>
    </cfRule>
    <cfRule type="containsText" dxfId="42" priority="57" operator="containsText" text="Preliminary Pass">
      <formula>NOT(ISERROR(SEARCH("Preliminary Pass",D49)))</formula>
    </cfRule>
    <cfRule type="beginsWith" dxfId="41" priority="58" operator="beginsWith" text="Pass">
      <formula>LEFT(D49,LEN("Pass"))="Pass"</formula>
    </cfRule>
  </conditionalFormatting>
  <conditionalFormatting sqref="AB3">
    <cfRule type="cellIs" dxfId="40" priority="54" operator="greaterThan">
      <formula>$AB$1</formula>
    </cfRule>
  </conditionalFormatting>
  <conditionalFormatting sqref="E38">
    <cfRule type="containsText" dxfId="39" priority="42" operator="containsText" text="Preliminary Fail">
      <formula>NOT(ISERROR(SEARCH("Preliminary Fail",E38)))</formula>
    </cfRule>
    <cfRule type="beginsWith" dxfId="38" priority="43" operator="beginsWith" text="Fail">
      <formula>LEFT(E38,LEN("Fail"))="Fail"</formula>
    </cfRule>
    <cfRule type="containsText" dxfId="37" priority="44" operator="containsText" text="Preliminary Pass">
      <formula>NOT(ISERROR(SEARCH("Preliminary Pass",E38)))</formula>
    </cfRule>
    <cfRule type="beginsWith" dxfId="36" priority="45" operator="beginsWith" text="Pass">
      <formula>LEFT(E38,LEN("Pass"))="Pass"</formula>
    </cfRule>
  </conditionalFormatting>
  <conditionalFormatting sqref="E39">
    <cfRule type="containsText" dxfId="35" priority="38" operator="containsText" text="Preliminary Fail">
      <formula>NOT(ISERROR(SEARCH("Preliminary Fail",E39)))</formula>
    </cfRule>
    <cfRule type="beginsWith" dxfId="34" priority="39" operator="beginsWith" text="Fail">
      <formula>LEFT(E39,LEN("Fail"))="Fail"</formula>
    </cfRule>
    <cfRule type="containsText" dxfId="33" priority="40" operator="containsText" text="Preliminary Pass">
      <formula>NOT(ISERROR(SEARCH("Preliminary Pass",E39)))</formula>
    </cfRule>
    <cfRule type="beginsWith" dxfId="32" priority="41" operator="beginsWith" text="Pass">
      <formula>LEFT(E39,LEN("Pass"))="Pass"</formula>
    </cfRule>
  </conditionalFormatting>
  <conditionalFormatting sqref="E41">
    <cfRule type="containsText" dxfId="31" priority="34" operator="containsText" text="Preliminary Fail">
      <formula>NOT(ISERROR(SEARCH("Preliminary Fail",E41)))</formula>
    </cfRule>
    <cfRule type="beginsWith" dxfId="30" priority="35" operator="beginsWith" text="Fail">
      <formula>LEFT(E41,LEN("Fail"))="Fail"</formula>
    </cfRule>
    <cfRule type="containsText" dxfId="29" priority="36" operator="containsText" text="Preliminary Pass">
      <formula>NOT(ISERROR(SEARCH("Preliminary Pass",E41)))</formula>
    </cfRule>
    <cfRule type="beginsWith" dxfId="28" priority="37" operator="beginsWith" text="Pass">
      <formula>LEFT(E41,LEN("Pass"))="Pass"</formula>
    </cfRule>
  </conditionalFormatting>
  <conditionalFormatting sqref="E10">
    <cfRule type="containsText" dxfId="27" priority="29" operator="containsText" text="Preliminary Fail">
      <formula>NOT(ISERROR(SEARCH("Preliminary Fail",E10)))</formula>
    </cfRule>
    <cfRule type="beginsWith" dxfId="26" priority="30" operator="beginsWith" text="Fail">
      <formula>LEFT(E10,LEN("Fail"))="Fail"</formula>
    </cfRule>
    <cfRule type="containsText" dxfId="25" priority="31" operator="containsText" text="Preliminary Pass">
      <formula>NOT(ISERROR(SEARCH("Preliminary Pass",E10)))</formula>
    </cfRule>
    <cfRule type="beginsWith" dxfId="24" priority="32" operator="beginsWith" text="Pass">
      <formula>LEFT(E10,LEN("Pass"))="Pass"</formula>
    </cfRule>
  </conditionalFormatting>
  <conditionalFormatting sqref="E12">
    <cfRule type="containsText" dxfId="23" priority="25" operator="containsText" text="Preliminary Fail">
      <formula>NOT(ISERROR(SEARCH("Preliminary Fail",E12)))</formula>
    </cfRule>
    <cfRule type="beginsWith" dxfId="22" priority="26" operator="beginsWith" text="Fail">
      <formula>LEFT(E12,LEN("Fail"))="Fail"</formula>
    </cfRule>
    <cfRule type="containsText" dxfId="21" priority="27" operator="containsText" text="Preliminary Pass">
      <formula>NOT(ISERROR(SEARCH("Preliminary Pass",E12)))</formula>
    </cfRule>
    <cfRule type="beginsWith" dxfId="20" priority="28" operator="beginsWith" text="Pass">
      <formula>LEFT(E12,LEN("Pass"))="Pass"</formula>
    </cfRule>
  </conditionalFormatting>
  <conditionalFormatting sqref="E18">
    <cfRule type="containsText" dxfId="19" priority="21" operator="containsText" text="Preliminary Fail">
      <formula>NOT(ISERROR(SEARCH("Preliminary Fail",E18)))</formula>
    </cfRule>
    <cfRule type="beginsWith" dxfId="18" priority="22" operator="beginsWith" text="Fail">
      <formula>LEFT(E18,LEN("Fail"))="Fail"</formula>
    </cfRule>
    <cfRule type="containsText" dxfId="17" priority="23" operator="containsText" text="Preliminary Pass">
      <formula>NOT(ISERROR(SEARCH("Preliminary Pass",E18)))</formula>
    </cfRule>
    <cfRule type="beginsWith" dxfId="16" priority="24" operator="beginsWith" text="Pass">
      <formula>LEFT(E18,LEN("Pass"))="Pass"</formula>
    </cfRule>
  </conditionalFormatting>
  <conditionalFormatting sqref="E19:E20">
    <cfRule type="containsText" dxfId="15" priority="17" operator="containsText" text="Preliminary Fail">
      <formula>NOT(ISERROR(SEARCH("Preliminary Fail",E19)))</formula>
    </cfRule>
    <cfRule type="beginsWith" dxfId="14" priority="18" operator="beginsWith" text="Fail">
      <formula>LEFT(E19,LEN("Fail"))="Fail"</formula>
    </cfRule>
    <cfRule type="containsText" dxfId="13" priority="19" operator="containsText" text="Preliminary Pass">
      <formula>NOT(ISERROR(SEARCH("Preliminary Pass",E19)))</formula>
    </cfRule>
    <cfRule type="beginsWith" dxfId="12" priority="20" operator="beginsWith" text="Pass">
      <formula>LEFT(E19,LEN("Pass"))="Pass"</formula>
    </cfRule>
  </conditionalFormatting>
  <conditionalFormatting sqref="E26:E27">
    <cfRule type="containsText" dxfId="11" priority="9" operator="containsText" text="Preliminary Fail">
      <formula>NOT(ISERROR(SEARCH("Preliminary Fail",E26)))</formula>
    </cfRule>
    <cfRule type="beginsWith" dxfId="10" priority="10" operator="beginsWith" text="Fail">
      <formula>LEFT(E26,LEN("Fail"))="Fail"</formula>
    </cfRule>
    <cfRule type="containsText" dxfId="9" priority="11" operator="containsText" text="Preliminary Pass">
      <formula>NOT(ISERROR(SEARCH("Preliminary Pass",E26)))</formula>
    </cfRule>
    <cfRule type="beginsWith" dxfId="8" priority="12" operator="beginsWith" text="Pass">
      <formula>LEFT(E26,LEN("Pass"))="Pass"</formula>
    </cfRule>
  </conditionalFormatting>
  <conditionalFormatting sqref="E28">
    <cfRule type="containsText" dxfId="7" priority="5" operator="containsText" text="Preliminary Fail">
      <formula>NOT(ISERROR(SEARCH("Preliminary Fail",E28)))</formula>
    </cfRule>
    <cfRule type="beginsWith" dxfId="6" priority="6" operator="beginsWith" text="Fail">
      <formula>LEFT(E28,LEN("Fail"))="Fail"</formula>
    </cfRule>
    <cfRule type="containsText" dxfId="5" priority="7" operator="containsText" text="Preliminary Pass">
      <formula>NOT(ISERROR(SEARCH("Preliminary Pass",E28)))</formula>
    </cfRule>
    <cfRule type="beginsWith" dxfId="4" priority="8" operator="beginsWith" text="Pass">
      <formula>LEFT(E28,LEN("Pass"))="Pass"</formula>
    </cfRule>
  </conditionalFormatting>
  <conditionalFormatting sqref="E30">
    <cfRule type="containsText" dxfId="3" priority="1" operator="containsText" text="Preliminary Fail">
      <formula>NOT(ISERROR(SEARCH("Preliminary Fail",E30)))</formula>
    </cfRule>
    <cfRule type="beginsWith" dxfId="2" priority="2" operator="beginsWith" text="Fail">
      <formula>LEFT(E30,LEN("Fail"))="Fail"</formula>
    </cfRule>
    <cfRule type="containsText" dxfId="1" priority="3" operator="containsText" text="Preliminary Pass">
      <formula>NOT(ISERROR(SEARCH("Preliminary Pass",E30)))</formula>
    </cfRule>
    <cfRule type="beginsWith" dxfId="0" priority="4" operator="beginsWith" text="Pass">
      <formula>LEFT(E30,LEN("Pass"))="Pass"</formula>
    </cfRule>
  </conditionalFormatting>
  <printOptions gridLines="1"/>
  <pageMargins left="0.25" right="0.25" top="0.56000000000000005" bottom="0.25" header="0.24" footer="0.05"/>
  <pageSetup paperSize="5" scale="41" fitToHeight="0" orientation="landscape" r:id="rId1"/>
  <headerFooter>
    <oddHeader>&amp;C&amp;"-,Bold"&amp;14TAP-L FY2022-2026</oddHeader>
    <oddFooter>&amp;R&amp;P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62"/>
  <sheetViews>
    <sheetView tabSelected="1" zoomScaleNormal="100" workbookViewId="0">
      <selection activeCell="C21" sqref="C21"/>
    </sheetView>
  </sheetViews>
  <sheetFormatPr defaultRowHeight="14.4" x14ac:dyDescent="0.3"/>
  <cols>
    <col min="1" max="1" width="10.77734375" customWidth="1"/>
    <col min="2" max="2" width="14.6640625" customWidth="1"/>
    <col min="3" max="3" width="71.44140625" customWidth="1"/>
    <col min="4" max="4" width="11.44140625" style="42" customWidth="1"/>
    <col min="5" max="5" width="12.5546875" style="42" customWidth="1"/>
    <col min="6" max="6" width="12.88671875" style="42" customWidth="1"/>
    <col min="7" max="7" width="11.6640625" style="42" customWidth="1"/>
    <col min="8" max="8" width="6.6640625" style="42" customWidth="1"/>
    <col min="9" max="9" width="9.33203125" style="42" customWidth="1"/>
    <col min="10" max="10" width="14" style="43" customWidth="1"/>
    <col min="11" max="15" width="12.44140625" style="45" hidden="1" customWidth="1"/>
    <col min="16" max="16" width="12.44140625" style="45" customWidth="1"/>
    <col min="17" max="17" width="58" style="50" customWidth="1"/>
    <col min="18" max="18" width="10.109375" bestFit="1" customWidth="1"/>
  </cols>
  <sheetData>
    <row r="1" spans="1:17" ht="27.6" customHeight="1" x14ac:dyDescent="0.4">
      <c r="A1" s="39" t="s">
        <v>30</v>
      </c>
    </row>
    <row r="2" spans="1:17" ht="15.6" x14ac:dyDescent="0.3">
      <c r="A2" s="40" t="s">
        <v>155</v>
      </c>
    </row>
    <row r="3" spans="1:17" x14ac:dyDescent="0.3">
      <c r="A3" s="76"/>
      <c r="C3" s="41"/>
      <c r="D3" s="86" t="s">
        <v>31</v>
      </c>
      <c r="E3" s="87"/>
      <c r="F3" s="87"/>
      <c r="G3" s="87"/>
      <c r="H3" s="87"/>
      <c r="I3" s="88"/>
      <c r="J3" s="44"/>
      <c r="K3" s="81"/>
      <c r="L3" s="81"/>
      <c r="M3" s="81"/>
      <c r="N3" s="81"/>
      <c r="O3" s="81"/>
      <c r="P3" s="81"/>
      <c r="Q3" s="51"/>
    </row>
    <row r="4" spans="1:17" ht="39.6" x14ac:dyDescent="0.3">
      <c r="A4" s="55" t="s">
        <v>35</v>
      </c>
      <c r="B4" s="55" t="s">
        <v>6</v>
      </c>
      <c r="C4" s="55" t="s">
        <v>36</v>
      </c>
      <c r="D4" s="56" t="s">
        <v>32</v>
      </c>
      <c r="E4" s="56" t="s">
        <v>33</v>
      </c>
      <c r="F4" s="56" t="s">
        <v>34</v>
      </c>
      <c r="G4" s="56" t="s">
        <v>47</v>
      </c>
      <c r="H4" s="56" t="s">
        <v>16</v>
      </c>
      <c r="I4" s="56" t="s">
        <v>17</v>
      </c>
      <c r="J4" s="57" t="s">
        <v>18</v>
      </c>
      <c r="K4" s="58" t="s">
        <v>40</v>
      </c>
      <c r="L4" s="58" t="s">
        <v>41</v>
      </c>
      <c r="M4" s="58" t="s">
        <v>124</v>
      </c>
      <c r="N4" s="58" t="s">
        <v>125</v>
      </c>
      <c r="O4" s="58" t="s">
        <v>126</v>
      </c>
      <c r="P4" s="58" t="s">
        <v>42</v>
      </c>
      <c r="Q4" s="59" t="s">
        <v>20</v>
      </c>
    </row>
    <row r="5" spans="1:17" x14ac:dyDescent="0.3">
      <c r="A5" s="60" t="str">
        <f>Detail!A6</f>
        <v>07-23-0016</v>
      </c>
      <c r="B5" s="60" t="str">
        <f>Detail!B6</f>
        <v>Burnham</v>
      </c>
      <c r="C5" s="60" t="str">
        <f>Detail!C6</f>
        <v>Burnham Greenway Gap</v>
      </c>
      <c r="D5" s="61">
        <f>Detail!H6</f>
        <v>25</v>
      </c>
      <c r="E5" s="61">
        <f>Detail!I6</f>
        <v>20</v>
      </c>
      <c r="F5" s="61">
        <f>(Detail!K6-Detail!J6)*4</f>
        <v>20</v>
      </c>
      <c r="G5" s="61">
        <f>Detail!L6+Detail!M6</f>
        <v>15</v>
      </c>
      <c r="H5" s="61">
        <f>Detail!N6</f>
        <v>5</v>
      </c>
      <c r="I5" s="62">
        <f>Detail!O6</f>
        <v>85</v>
      </c>
      <c r="J5" s="84">
        <f>Detail!P6</f>
        <v>12125000</v>
      </c>
      <c r="K5" s="64">
        <f>Detail!V6</f>
        <v>625000</v>
      </c>
      <c r="L5" s="64">
        <f>Detail!W6</f>
        <v>0</v>
      </c>
      <c r="M5" s="64">
        <f>Detail!X6</f>
        <v>11500000</v>
      </c>
      <c r="N5" s="64">
        <f>Detail!Y6</f>
        <v>0</v>
      </c>
      <c r="O5" s="64">
        <f>Detail!Z6</f>
        <v>0</v>
      </c>
      <c r="P5" s="64">
        <f>Detail!AA6</f>
        <v>12125000</v>
      </c>
      <c r="Q5" s="65" t="str">
        <f>Detail!AB6</f>
        <v>TDCH; Cohort 4; FHWA Disadvantage Community (DAC)</v>
      </c>
    </row>
    <row r="6" spans="1:17" x14ac:dyDescent="0.3">
      <c r="A6" s="60" t="str">
        <f>Detail!A7</f>
        <v>04-23-0005</v>
      </c>
      <c r="B6" s="60" t="str">
        <f>Detail!B7</f>
        <v>FPD of Cook Co</v>
      </c>
      <c r="C6" s="60" t="str">
        <f>Detail!C7</f>
        <v>Des Plaines River Trail Reconstruction-Segment 7</v>
      </c>
      <c r="D6" s="61">
        <f>Detail!H7</f>
        <v>25</v>
      </c>
      <c r="E6" s="61">
        <f>Detail!I7</f>
        <v>20</v>
      </c>
      <c r="F6" s="61">
        <f>(Detail!K7-Detail!J7)*4</f>
        <v>16</v>
      </c>
      <c r="G6" s="61">
        <f>Detail!L7+Detail!M7</f>
        <v>18</v>
      </c>
      <c r="H6" s="61">
        <f>Detail!N7</f>
        <v>5</v>
      </c>
      <c r="I6" s="62">
        <f>Detail!O7</f>
        <v>84</v>
      </c>
      <c r="J6" s="84">
        <f>Detail!P7</f>
        <v>9919200</v>
      </c>
      <c r="K6" s="64">
        <f>Detail!V7</f>
        <v>0</v>
      </c>
      <c r="L6" s="64">
        <f>Detail!W7</f>
        <v>9919200</v>
      </c>
      <c r="M6" s="64">
        <f>Detail!X7</f>
        <v>0</v>
      </c>
      <c r="N6" s="64">
        <f>Detail!Y7</f>
        <v>0</v>
      </c>
      <c r="O6" s="64">
        <f>Detail!Z7</f>
        <v>0</v>
      </c>
      <c r="P6" s="64">
        <f>Detail!AA7</f>
        <v>9919200</v>
      </c>
      <c r="Q6" s="65" t="str">
        <f>Detail!AB7</f>
        <v>DAC</v>
      </c>
    </row>
    <row r="7" spans="1:17" x14ac:dyDescent="0.3">
      <c r="A7" s="60" t="str">
        <f>Detail!A8</f>
        <v>01-23-0011</v>
      </c>
      <c r="B7" s="60" t="str">
        <f>Detail!B8</f>
        <v>CDOT</v>
      </c>
      <c r="C7" s="60" t="str">
        <f>Detail!C8</f>
        <v>Englewood Line Trail</v>
      </c>
      <c r="D7" s="61">
        <f>Detail!H8</f>
        <v>25</v>
      </c>
      <c r="E7" s="61">
        <f>Detail!I8</f>
        <v>20</v>
      </c>
      <c r="F7" s="61">
        <f>(Detail!K8-Detail!J8)*4</f>
        <v>12</v>
      </c>
      <c r="G7" s="61">
        <f>Detail!L8+Detail!M8</f>
        <v>20</v>
      </c>
      <c r="H7" s="61">
        <f>Detail!N8</f>
        <v>5</v>
      </c>
      <c r="I7" s="62">
        <f>Detail!O8</f>
        <v>82</v>
      </c>
      <c r="J7" s="84">
        <f>Detail!P8</f>
        <v>45300000</v>
      </c>
      <c r="K7" s="64">
        <f>Detail!V8</f>
        <v>25000000</v>
      </c>
      <c r="L7" s="64">
        <f>Detail!W8</f>
        <v>5138740</v>
      </c>
      <c r="M7" s="64">
        <f>Detail!X8</f>
        <v>0</v>
      </c>
      <c r="N7" s="64">
        <f>Detail!Y8</f>
        <v>12161260</v>
      </c>
      <c r="O7" s="64">
        <f>Detail!Z8</f>
        <v>0</v>
      </c>
      <c r="P7" s="64">
        <f>Detail!AA8</f>
        <v>42300000</v>
      </c>
      <c r="Q7" s="65" t="str">
        <f>Detail!AB8</f>
        <v>TDCH; Cohort 4; DAC; ITEP $3M; Funding requested in FY25</v>
      </c>
    </row>
    <row r="8" spans="1:17" x14ac:dyDescent="0.3">
      <c r="A8" s="60" t="str">
        <f>Detail!A9</f>
        <v>01-23-0012</v>
      </c>
      <c r="B8" s="60" t="str">
        <f>Detail!B9</f>
        <v>CDOT</v>
      </c>
      <c r="C8" s="60" t="str">
        <f>Detail!C9</f>
        <v>Weber Spur Trail</v>
      </c>
      <c r="D8" s="61">
        <f>Detail!H9</f>
        <v>30</v>
      </c>
      <c r="E8" s="61">
        <f>Detail!I9</f>
        <v>20</v>
      </c>
      <c r="F8" s="61">
        <f>(Detail!K9-Detail!J9)*4</f>
        <v>20</v>
      </c>
      <c r="G8" s="61">
        <f>Detail!L9+Detail!M9</f>
        <v>7</v>
      </c>
      <c r="H8" s="61">
        <f>Detail!N9</f>
        <v>0</v>
      </c>
      <c r="I8" s="62">
        <f>Detail!O9</f>
        <v>77</v>
      </c>
      <c r="J8" s="84">
        <f>Detail!P9</f>
        <v>28200000</v>
      </c>
      <c r="K8" s="64">
        <f>Detail!V9</f>
        <v>0</v>
      </c>
      <c r="L8" s="64">
        <f>Detail!W9</f>
        <v>0</v>
      </c>
      <c r="M8" s="64">
        <f>Detail!X9</f>
        <v>0</v>
      </c>
      <c r="N8" s="64">
        <f>Detail!Y9</f>
        <v>0</v>
      </c>
      <c r="O8" s="64">
        <f>Detail!Z9</f>
        <v>0</v>
      </c>
      <c r="P8" s="64">
        <f>Detail!AA9</f>
        <v>0</v>
      </c>
      <c r="Q8" s="65" t="str">
        <f>Detail!AB9</f>
        <v>DAC</v>
      </c>
    </row>
    <row r="9" spans="1:17" x14ac:dyDescent="0.3">
      <c r="A9" s="60" t="str">
        <f>Detail!A10</f>
        <v>02-23-0002</v>
      </c>
      <c r="B9" s="60" t="str">
        <f>Detail!B10</f>
        <v>Wilmette</v>
      </c>
      <c r="C9" s="60" t="str">
        <f>Detail!C10</f>
        <v xml:space="preserve">Skokie Valley Trail </v>
      </c>
      <c r="D9" s="61">
        <f>Detail!H10</f>
        <v>30</v>
      </c>
      <c r="E9" s="61">
        <f>Detail!I10</f>
        <v>20</v>
      </c>
      <c r="F9" s="61">
        <f>(Detail!K10-Detail!J10)*4</f>
        <v>20</v>
      </c>
      <c r="G9" s="61">
        <f>Detail!L10+Detail!M10</f>
        <v>5</v>
      </c>
      <c r="H9" s="61">
        <f>Detail!N10</f>
        <v>0</v>
      </c>
      <c r="I9" s="62">
        <f>Detail!O10</f>
        <v>75</v>
      </c>
      <c r="J9" s="84">
        <f>Detail!P10</f>
        <v>4545636</v>
      </c>
      <c r="K9" s="64">
        <f>Detail!V10</f>
        <v>0</v>
      </c>
      <c r="L9" s="64">
        <f>Detail!W10</f>
        <v>0</v>
      </c>
      <c r="M9" s="64">
        <f>Detail!X10</f>
        <v>4545636</v>
      </c>
      <c r="N9" s="64">
        <f>Detail!Y10</f>
        <v>0</v>
      </c>
      <c r="O9" s="64">
        <f>Detail!Z10</f>
        <v>0</v>
      </c>
      <c r="P9" s="64">
        <f>Detail!AA10</f>
        <v>4545636</v>
      </c>
      <c r="Q9" s="65" t="str">
        <f>Detail!AB10</f>
        <v>DAC</v>
      </c>
    </row>
    <row r="10" spans="1:17" x14ac:dyDescent="0.3">
      <c r="A10" s="60" t="str">
        <f>Detail!A11</f>
        <v>07-23-0006</v>
      </c>
      <c r="B10" s="60" t="str">
        <f>Detail!B11</f>
        <v>Sauk Village</v>
      </c>
      <c r="C10" s="60" t="str">
        <f>Detail!C11</f>
        <v>Old Plank Road Trail Extension</v>
      </c>
      <c r="D10" s="61">
        <f>Detail!H11</f>
        <v>25</v>
      </c>
      <c r="E10" s="61">
        <f>Detail!I11</f>
        <v>20</v>
      </c>
      <c r="F10" s="61">
        <f>(Detail!K11-Detail!J11)*4</f>
        <v>12</v>
      </c>
      <c r="G10" s="61">
        <f>Detail!L11+Detail!M11</f>
        <v>15</v>
      </c>
      <c r="H10" s="61">
        <f>Detail!N11</f>
        <v>0</v>
      </c>
      <c r="I10" s="62">
        <f>Detail!O11</f>
        <v>72</v>
      </c>
      <c r="J10" s="84">
        <f>Detail!P11</f>
        <v>600000</v>
      </c>
      <c r="K10" s="64">
        <f>Detail!V11</f>
        <v>0</v>
      </c>
      <c r="L10" s="64">
        <f>Detail!W11</f>
        <v>0</v>
      </c>
      <c r="M10" s="64">
        <f>Detail!X11</f>
        <v>600000</v>
      </c>
      <c r="N10" s="64">
        <f>Detail!Y11</f>
        <v>0</v>
      </c>
      <c r="O10" s="64">
        <f>Detail!Z11</f>
        <v>0</v>
      </c>
      <c r="P10" s="64">
        <f>Detail!AA11</f>
        <v>600000</v>
      </c>
      <c r="Q10" s="65" t="str">
        <f>Detail!AB11</f>
        <v>TDCH; Cohort 4; DAC; Eng1</v>
      </c>
    </row>
    <row r="11" spans="1:17" x14ac:dyDescent="0.3">
      <c r="A11" s="60" t="str">
        <f>Detail!A12</f>
        <v>12-23-0014</v>
      </c>
      <c r="B11" s="60" t="str">
        <f>Detail!B12</f>
        <v>FPD of Will Co</v>
      </c>
      <c r="C11" s="60" t="str">
        <f>Detail!C12</f>
        <v>Plum Creek Greenway Trail - Phase III</v>
      </c>
      <c r="D11" s="61">
        <f>Detail!H12</f>
        <v>25</v>
      </c>
      <c r="E11" s="61">
        <f>Detail!I12</f>
        <v>12</v>
      </c>
      <c r="F11" s="61">
        <f>(Detail!K12-Detail!J12)*4</f>
        <v>20</v>
      </c>
      <c r="G11" s="61">
        <f>Detail!L12+Detail!M12</f>
        <v>6</v>
      </c>
      <c r="H11" s="61">
        <f>Detail!N12</f>
        <v>5</v>
      </c>
      <c r="I11" s="62">
        <f>Detail!O12</f>
        <v>68</v>
      </c>
      <c r="J11" s="84">
        <f>Detail!P12</f>
        <v>3089500</v>
      </c>
      <c r="K11" s="64">
        <f>Detail!V12</f>
        <v>0</v>
      </c>
      <c r="L11" s="64">
        <f>Detail!W12</f>
        <v>0</v>
      </c>
      <c r="M11" s="64">
        <f>Detail!X12</f>
        <v>0</v>
      </c>
      <c r="N11" s="64">
        <f>Detail!Y12</f>
        <v>3089500</v>
      </c>
      <c r="O11" s="64">
        <f>Detail!Z12</f>
        <v>0</v>
      </c>
      <c r="P11" s="64">
        <f>Detail!AA12</f>
        <v>3089500</v>
      </c>
      <c r="Q11" s="65">
        <f>Detail!AB12</f>
        <v>0</v>
      </c>
    </row>
    <row r="12" spans="1:17" x14ac:dyDescent="0.3">
      <c r="A12" s="60" t="str">
        <f>Detail!A13</f>
        <v>02-23-0001</v>
      </c>
      <c r="B12" s="60" t="str">
        <f>Detail!B13</f>
        <v>Evanston</v>
      </c>
      <c r="C12" s="60" t="str">
        <f>Detail!C13</f>
        <v>Church Street Pedestrian and Bicycle Improvements</v>
      </c>
      <c r="D12" s="61">
        <f>Detail!H13</f>
        <v>30</v>
      </c>
      <c r="E12" s="61">
        <f>Detail!I13</f>
        <v>20</v>
      </c>
      <c r="F12" s="61">
        <f>(Detail!K13-Detail!J13)*4</f>
        <v>8</v>
      </c>
      <c r="G12" s="61">
        <f>Detail!L13+Detail!M13</f>
        <v>7</v>
      </c>
      <c r="H12" s="61">
        <f>Detail!N13</f>
        <v>0</v>
      </c>
      <c r="I12" s="62">
        <f>Detail!O13</f>
        <v>65</v>
      </c>
      <c r="J12" s="84">
        <f>Detail!P13</f>
        <v>4394541</v>
      </c>
      <c r="K12" s="64">
        <f>Detail!V13</f>
        <v>0</v>
      </c>
      <c r="L12" s="64">
        <f>Detail!W13</f>
        <v>0</v>
      </c>
      <c r="M12" s="64">
        <f>Detail!X13</f>
        <v>1394541</v>
      </c>
      <c r="N12" s="64">
        <f>Detail!Y13</f>
        <v>0</v>
      </c>
      <c r="O12" s="64">
        <f>Detail!Z13</f>
        <v>0</v>
      </c>
      <c r="P12" s="64">
        <f>Detail!AA13</f>
        <v>1394541</v>
      </c>
      <c r="Q12" s="65" t="str">
        <f>Detail!AB13</f>
        <v>DAC; ITEP $3M</v>
      </c>
    </row>
    <row r="13" spans="1:17" ht="26.4" x14ac:dyDescent="0.3">
      <c r="A13" s="60" t="str">
        <f>Detail!A14</f>
        <v>07-23-0005</v>
      </c>
      <c r="B13" s="60" t="str">
        <f>Detail!B14</f>
        <v>Midlothian</v>
      </c>
      <c r="C13" s="60" t="str">
        <f>Detail!C14</f>
        <v xml:space="preserve">Natalie Creek Trail </v>
      </c>
      <c r="D13" s="61">
        <f>Detail!H14</f>
        <v>10</v>
      </c>
      <c r="E13" s="61">
        <f>Detail!I14</f>
        <v>20</v>
      </c>
      <c r="F13" s="61">
        <f>(Detail!K14-Detail!J14)*4</f>
        <v>12</v>
      </c>
      <c r="G13" s="61">
        <f>Detail!L14+Detail!M14</f>
        <v>20</v>
      </c>
      <c r="H13" s="61">
        <f>Detail!N14</f>
        <v>0</v>
      </c>
      <c r="I13" s="62">
        <f>Detail!O14</f>
        <v>62</v>
      </c>
      <c r="J13" s="84">
        <f>Detail!P14</f>
        <v>28751000</v>
      </c>
      <c r="K13" s="64">
        <f>Detail!V14</f>
        <v>0</v>
      </c>
      <c r="L13" s="64">
        <f>Detail!W14</f>
        <v>0</v>
      </c>
      <c r="M13" s="64">
        <f>Detail!X14</f>
        <v>0</v>
      </c>
      <c r="N13" s="64">
        <f>Detail!Y14</f>
        <v>1406400</v>
      </c>
      <c r="O13" s="64">
        <f>Detail!Z14</f>
        <v>0</v>
      </c>
      <c r="P13" s="64">
        <f>Detail!AA14</f>
        <v>1406400</v>
      </c>
      <c r="Q13" s="65" t="str">
        <f>Detail!AB14</f>
        <v>Two Cohort 4s out of five co-sponsor communities; DAC; Partial Funding</v>
      </c>
    </row>
    <row r="14" spans="1:17" ht="26.4" x14ac:dyDescent="0.3">
      <c r="A14" s="60" t="str">
        <f>Detail!A15</f>
        <v>11-23-0006</v>
      </c>
      <c r="B14" s="60" t="str">
        <f>Detail!B15</f>
        <v>McHenry Co DOT</v>
      </c>
      <c r="C14" s="60" t="str">
        <f>Detail!C15</f>
        <v>Bull Valley Road Shared Use Path, Bridge and Lighting Improvements from Cunat Drive to Green Street</v>
      </c>
      <c r="D14" s="61">
        <f>Detail!H15</f>
        <v>30</v>
      </c>
      <c r="E14" s="61">
        <f>Detail!I15</f>
        <v>20</v>
      </c>
      <c r="F14" s="61">
        <f>(Detail!K15-Detail!J15)*4</f>
        <v>12</v>
      </c>
      <c r="G14" s="61">
        <f>Detail!L15+Detail!M15</f>
        <v>0</v>
      </c>
      <c r="H14" s="61">
        <f>Detail!N15</f>
        <v>0</v>
      </c>
      <c r="I14" s="62">
        <f>Detail!O15</f>
        <v>62</v>
      </c>
      <c r="J14" s="84">
        <f>Detail!P15</f>
        <v>4563242</v>
      </c>
      <c r="K14" s="64">
        <f>Detail!V15</f>
        <v>0</v>
      </c>
      <c r="L14" s="64">
        <f>Detail!W15</f>
        <v>0</v>
      </c>
      <c r="M14" s="64">
        <f>Detail!X15</f>
        <v>0</v>
      </c>
      <c r="N14" s="64">
        <f>Detail!Y15</f>
        <v>0</v>
      </c>
      <c r="O14" s="64">
        <f>Detail!Z15</f>
        <v>4563242</v>
      </c>
      <c r="P14" s="64">
        <f>Detail!AA15</f>
        <v>4563242</v>
      </c>
      <c r="Q14" s="65">
        <f>Detail!AB15</f>
        <v>0</v>
      </c>
    </row>
    <row r="15" spans="1:17" ht="26.4" x14ac:dyDescent="0.3">
      <c r="A15" s="60" t="str">
        <f>Detail!A16</f>
        <v>10-23-0007</v>
      </c>
      <c r="B15" s="60" t="str">
        <f>Detail!B16</f>
        <v>Lake County DOT</v>
      </c>
      <c r="C15" s="60" t="str">
        <f>Detail!C16</f>
        <v>IL 137 BIKE PATH (Patriot Path Stage 1)</v>
      </c>
      <c r="D15" s="61">
        <f>Detail!H16</f>
        <v>25</v>
      </c>
      <c r="E15" s="61">
        <f>Detail!I16</f>
        <v>16</v>
      </c>
      <c r="F15" s="61">
        <f>(Detail!K16-Detail!J16)*4</f>
        <v>16</v>
      </c>
      <c r="G15" s="61">
        <f>Detail!L16+Detail!M16</f>
        <v>1</v>
      </c>
      <c r="H15" s="61">
        <f>Detail!N16</f>
        <v>0</v>
      </c>
      <c r="I15" s="62">
        <f>Detail!O16</f>
        <v>58</v>
      </c>
      <c r="J15" s="84">
        <f>Detail!P16</f>
        <v>4270246</v>
      </c>
      <c r="K15" s="64">
        <f>Detail!V16</f>
        <v>0</v>
      </c>
      <c r="L15" s="64">
        <f>Detail!W16</f>
        <v>0</v>
      </c>
      <c r="M15" s="64">
        <f>Detail!X16</f>
        <v>0</v>
      </c>
      <c r="N15" s="64">
        <f>Detail!Y16</f>
        <v>0</v>
      </c>
      <c r="O15" s="64">
        <f>Detail!Z16</f>
        <v>4270246</v>
      </c>
      <c r="P15" s="64">
        <f>Detail!AA16</f>
        <v>4270246</v>
      </c>
      <c r="Q15" s="65" t="str">
        <f>Detail!AB16</f>
        <v>DAC; ITEP $2.4M</v>
      </c>
    </row>
    <row r="16" spans="1:17" x14ac:dyDescent="0.3">
      <c r="A16" s="60" t="str">
        <f>Detail!A17</f>
        <v>10-23-0008</v>
      </c>
      <c r="B16" s="60" t="str">
        <f>Detail!B17</f>
        <v>Lake Co FPD</v>
      </c>
      <c r="C16" s="60" t="str">
        <f>Detail!C17</f>
        <v>Millennium Trail - Ethel's Woods Forest Preserve to Pine Dunes Forest Preserve</v>
      </c>
      <c r="D16" s="61">
        <f>Detail!H17</f>
        <v>25</v>
      </c>
      <c r="E16" s="61">
        <f>Detail!I17</f>
        <v>8</v>
      </c>
      <c r="F16" s="61">
        <f>(Detail!K17-Detail!J17)*4</f>
        <v>20</v>
      </c>
      <c r="G16" s="61">
        <f>Detail!L17+Detail!M17</f>
        <v>0</v>
      </c>
      <c r="H16" s="61">
        <f>Detail!N17</f>
        <v>5</v>
      </c>
      <c r="I16" s="62">
        <f>Detail!O17</f>
        <v>58</v>
      </c>
      <c r="J16" s="84">
        <f>Detail!P17</f>
        <v>3443840</v>
      </c>
      <c r="K16" s="64">
        <f>Detail!V17</f>
        <v>0</v>
      </c>
      <c r="L16" s="64">
        <f>Detail!W17</f>
        <v>0</v>
      </c>
      <c r="M16" s="64">
        <f>Detail!X17</f>
        <v>0</v>
      </c>
      <c r="N16" s="64">
        <f>Detail!Y17</f>
        <v>0</v>
      </c>
      <c r="O16" s="64">
        <f>Detail!Z17</f>
        <v>3443840</v>
      </c>
      <c r="P16" s="64">
        <f>Detail!AA17</f>
        <v>3443840</v>
      </c>
      <c r="Q16" s="65">
        <f>Detail!AB17</f>
        <v>0</v>
      </c>
    </row>
    <row r="17" spans="1:17" x14ac:dyDescent="0.3">
      <c r="A17" s="60" t="str">
        <f>Detail!A18</f>
        <v>07-23-0011</v>
      </c>
      <c r="B17" s="60" t="str">
        <f>Detail!B18</f>
        <v>Harvey</v>
      </c>
      <c r="C17" s="60" t="str">
        <f>Detail!C18</f>
        <v>Sibley Avenue Sidepath and Pedestrian Overpass</v>
      </c>
      <c r="D17" s="61">
        <f>Detail!H18</f>
        <v>0</v>
      </c>
      <c r="E17" s="61">
        <f>Detail!I18</f>
        <v>20</v>
      </c>
      <c r="F17" s="61">
        <f>(Detail!K18-Detail!J18)*4</f>
        <v>12</v>
      </c>
      <c r="G17" s="61">
        <f>Detail!L18+Detail!M18</f>
        <v>20</v>
      </c>
      <c r="H17" s="61">
        <f>Detail!N18</f>
        <v>5</v>
      </c>
      <c r="I17" s="62">
        <f>Detail!O18</f>
        <v>57</v>
      </c>
      <c r="J17" s="84">
        <f>Detail!P18</f>
        <v>473188</v>
      </c>
      <c r="K17" s="64">
        <f>Detail!V18</f>
        <v>0</v>
      </c>
      <c r="L17" s="64">
        <f>Detail!W18</f>
        <v>0</v>
      </c>
      <c r="M17" s="64">
        <f>Detail!X18</f>
        <v>0</v>
      </c>
      <c r="N17" s="64">
        <f>Detail!Y18</f>
        <v>0</v>
      </c>
      <c r="O17" s="64">
        <f>Detail!Z18</f>
        <v>473188</v>
      </c>
      <c r="P17" s="64">
        <f>Detail!AA18</f>
        <v>473188</v>
      </c>
      <c r="Q17" s="65" t="str">
        <f>Detail!AB18</f>
        <v>TDCH; Cohort 4; DAC; Eng1</v>
      </c>
    </row>
    <row r="18" spans="1:17" x14ac:dyDescent="0.3">
      <c r="A18" s="60" t="str">
        <f>Detail!A19</f>
        <v>07-23-0017</v>
      </c>
      <c r="B18" s="60" t="str">
        <f>Detail!B19</f>
        <v>Oak Forest</v>
      </c>
      <c r="C18" s="60" t="str">
        <f>Detail!C19</f>
        <v>Natalie Creek Trail - Central Avenue Segment</v>
      </c>
      <c r="D18" s="61">
        <f>Detail!H19</f>
        <v>10</v>
      </c>
      <c r="E18" s="61">
        <f>Detail!I19</f>
        <v>20</v>
      </c>
      <c r="F18" s="61">
        <f>(Detail!K19-Detail!J19)*4</f>
        <v>12</v>
      </c>
      <c r="G18" s="61">
        <f>Detail!L19+Detail!M19</f>
        <v>7</v>
      </c>
      <c r="H18" s="61">
        <f>Detail!N19</f>
        <v>5</v>
      </c>
      <c r="I18" s="62">
        <f>Detail!O19</f>
        <v>54</v>
      </c>
      <c r="J18" s="84">
        <f>Detail!P19</f>
        <v>2080000</v>
      </c>
      <c r="K18" s="64">
        <f>Detail!V19</f>
        <v>0</v>
      </c>
      <c r="L18" s="64">
        <f>Detail!W19</f>
        <v>0</v>
      </c>
      <c r="M18" s="64">
        <f>Detail!X19</f>
        <v>0</v>
      </c>
      <c r="N18" s="64">
        <f>Detail!Y19</f>
        <v>0</v>
      </c>
      <c r="O18" s="64">
        <f>Detail!Z19</f>
        <v>2080000</v>
      </c>
      <c r="P18" s="64">
        <f>Detail!AA19</f>
        <v>2080000</v>
      </c>
      <c r="Q18" s="65" t="str">
        <f>Detail!AB19</f>
        <v>DAC</v>
      </c>
    </row>
    <row r="19" spans="1:17" ht="14.4" customHeight="1" x14ac:dyDescent="0.3">
      <c r="A19" s="60" t="str">
        <f>Detail!A20</f>
        <v>03-23-0018</v>
      </c>
      <c r="B19" s="60" t="str">
        <f>Detail!B20</f>
        <v>Arlington Heights</v>
      </c>
      <c r="C19" s="60" t="str">
        <f>Detail!C20</f>
        <v>Windsor Drive Road Diet and Resurfacing</v>
      </c>
      <c r="D19" s="61">
        <f>Detail!H20</f>
        <v>10</v>
      </c>
      <c r="E19" s="61">
        <f>Detail!I20</f>
        <v>20</v>
      </c>
      <c r="F19" s="61">
        <f>(Detail!K20-Detail!J20)*4</f>
        <v>12</v>
      </c>
      <c r="G19" s="61">
        <f>Detail!L20+Detail!M20</f>
        <v>3</v>
      </c>
      <c r="H19" s="61">
        <f>Detail!N20</f>
        <v>5</v>
      </c>
      <c r="I19" s="62">
        <f>Detail!O20</f>
        <v>50</v>
      </c>
      <c r="J19" s="84">
        <f>Detail!P20</f>
        <v>1751520</v>
      </c>
      <c r="K19" s="64">
        <f>Detail!V20</f>
        <v>0</v>
      </c>
      <c r="L19" s="64">
        <f>Detail!W20</f>
        <v>0</v>
      </c>
      <c r="M19" s="64">
        <f>Detail!X20</f>
        <v>0</v>
      </c>
      <c r="N19" s="64">
        <f>Detail!Y20</f>
        <v>0</v>
      </c>
      <c r="O19" s="64">
        <f>Detail!Z20</f>
        <v>1751520</v>
      </c>
      <c r="P19" s="64">
        <f>Detail!AA20</f>
        <v>1751520</v>
      </c>
      <c r="Q19" s="65" t="str">
        <f>Detail!AB20</f>
        <v xml:space="preserve">DAC; ITEP $2.234M </v>
      </c>
    </row>
    <row r="20" spans="1:17" ht="26.4" x14ac:dyDescent="0.3">
      <c r="A20" s="60" t="str">
        <f>Detail!A21</f>
        <v>09-23-0008</v>
      </c>
      <c r="B20" s="60" t="str">
        <f>Detail!B21</f>
        <v>Aurora</v>
      </c>
      <c r="C20" s="60" t="str">
        <f>Detail!C21</f>
        <v>Galena Boulevard Traffic Signal Modernization from Constitution Drive to Locust Street - Bicycle Facility Only</v>
      </c>
      <c r="D20" s="61">
        <f>Detail!H21</f>
        <v>0</v>
      </c>
      <c r="E20" s="61">
        <f>Detail!I21</f>
        <v>20</v>
      </c>
      <c r="F20" s="61">
        <f>(Detail!K21-Detail!J21)*4</f>
        <v>12</v>
      </c>
      <c r="G20" s="61">
        <f>Detail!L21+Detail!M21</f>
        <v>18</v>
      </c>
      <c r="H20" s="61">
        <f>Detail!N21</f>
        <v>0</v>
      </c>
      <c r="I20" s="62">
        <f>Detail!O21</f>
        <v>50</v>
      </c>
      <c r="J20" s="84">
        <f>Detail!P21</f>
        <v>266000</v>
      </c>
      <c r="K20" s="64">
        <f>Detail!V21</f>
        <v>0</v>
      </c>
      <c r="L20" s="64">
        <f>Detail!W21</f>
        <v>0</v>
      </c>
      <c r="M20" s="64">
        <f>Detail!X21</f>
        <v>0</v>
      </c>
      <c r="N20" s="64">
        <f>Detail!Y21</f>
        <v>0</v>
      </c>
      <c r="O20" s="64">
        <f>Detail!Z21</f>
        <v>266000</v>
      </c>
      <c r="P20" s="64">
        <f>Detail!AA21</f>
        <v>266000</v>
      </c>
      <c r="Q20" s="65" t="str">
        <f>Detail!AB21</f>
        <v>DAC</v>
      </c>
    </row>
    <row r="21" spans="1:17" x14ac:dyDescent="0.3">
      <c r="A21" s="60" t="str">
        <f>Detail!A22</f>
        <v>03-23-0021</v>
      </c>
      <c r="B21" s="60" t="str">
        <f>Detail!B22</f>
        <v>Mt Prospect</v>
      </c>
      <c r="C21" s="60" t="str">
        <f>Detail!C22</f>
        <v>Melas-Meadows Pedestrian Bridge</v>
      </c>
      <c r="D21" s="61">
        <f>Detail!H22</f>
        <v>10</v>
      </c>
      <c r="E21" s="61">
        <f>Detail!I22</f>
        <v>12</v>
      </c>
      <c r="F21" s="61">
        <f>(Detail!K22-Detail!J22)*4</f>
        <v>20</v>
      </c>
      <c r="G21" s="61">
        <f>Detail!L22+Detail!M22</f>
        <v>2</v>
      </c>
      <c r="H21" s="61">
        <f>Detail!N22</f>
        <v>5</v>
      </c>
      <c r="I21" s="62">
        <f>Detail!O22</f>
        <v>49</v>
      </c>
      <c r="J21" s="84">
        <f>Detail!P22</f>
        <v>5033824</v>
      </c>
      <c r="K21" s="64">
        <f>Detail!V22</f>
        <v>0</v>
      </c>
      <c r="L21" s="64">
        <f>Detail!W22</f>
        <v>0</v>
      </c>
      <c r="M21" s="64">
        <f>Detail!X22</f>
        <v>0</v>
      </c>
      <c r="N21" s="64">
        <f>Detail!Y22</f>
        <v>0</v>
      </c>
      <c r="O21" s="64">
        <f>Detail!Z22</f>
        <v>0</v>
      </c>
      <c r="P21" s="64">
        <f>Detail!AA22</f>
        <v>0</v>
      </c>
      <c r="Q21" s="65" t="str">
        <f>Detail!AB22</f>
        <v>ITEP $3M; STP-SF</v>
      </c>
    </row>
    <row r="22" spans="1:17" x14ac:dyDescent="0.3">
      <c r="A22" s="60" t="str">
        <f>Detail!A23</f>
        <v>07-23-0014</v>
      </c>
      <c r="B22" s="60" t="str">
        <f>Detail!B23</f>
        <v>Ford Heights</v>
      </c>
      <c r="C22" s="60" t="str">
        <f>Detail!C23</f>
        <v>Cottage Grove Avenue Sidepath</v>
      </c>
      <c r="D22" s="61">
        <f>Detail!H23</f>
        <v>0</v>
      </c>
      <c r="E22" s="61">
        <f>Detail!I23</f>
        <v>16</v>
      </c>
      <c r="F22" s="61">
        <f>(Detail!K23-Detail!J23)*4</f>
        <v>12</v>
      </c>
      <c r="G22" s="61">
        <f>Detail!L23+Detail!M23</f>
        <v>11</v>
      </c>
      <c r="H22" s="61">
        <f>Detail!N23</f>
        <v>5</v>
      </c>
      <c r="I22" s="62">
        <f>Detail!O23</f>
        <v>44</v>
      </c>
      <c r="J22" s="84">
        <f>Detail!P23</f>
        <v>89946</v>
      </c>
      <c r="K22" s="64">
        <f>Detail!V23</f>
        <v>0</v>
      </c>
      <c r="L22" s="64">
        <f>Detail!W23</f>
        <v>0</v>
      </c>
      <c r="M22" s="64">
        <f>Detail!X23</f>
        <v>0</v>
      </c>
      <c r="N22" s="64">
        <f>Detail!Y23</f>
        <v>0</v>
      </c>
      <c r="O22" s="64">
        <f>Detail!Z23</f>
        <v>89946</v>
      </c>
      <c r="P22" s="64">
        <f>Detail!AA23</f>
        <v>89946</v>
      </c>
      <c r="Q22" s="65" t="str">
        <f>Detail!AB23</f>
        <v>TDCH; Cohort 4; DAC; Eng1</v>
      </c>
    </row>
    <row r="23" spans="1:17" x14ac:dyDescent="0.3">
      <c r="A23" s="60" t="str">
        <f>Detail!A24</f>
        <v>06-23-0005</v>
      </c>
      <c r="B23" s="60" t="str">
        <f>Detail!B24</f>
        <v>Orland Park</v>
      </c>
      <c r="C23" s="60" t="str">
        <f>Detail!C24</f>
        <v xml:space="preserve">167th Steet from Steeplechase Parkway to 104th Avenue </v>
      </c>
      <c r="D23" s="61">
        <f>Detail!H24</f>
        <v>10</v>
      </c>
      <c r="E23" s="61">
        <f>Detail!I24</f>
        <v>20</v>
      </c>
      <c r="F23" s="61">
        <f>(Detail!K24-Detail!J24)*4</f>
        <v>12</v>
      </c>
      <c r="G23" s="61">
        <f>Detail!L24+Detail!M24</f>
        <v>1</v>
      </c>
      <c r="H23" s="61">
        <f>Detail!N24</f>
        <v>0</v>
      </c>
      <c r="I23" s="62">
        <f>Detail!O24</f>
        <v>43</v>
      </c>
      <c r="J23" s="84">
        <f>Detail!P24</f>
        <v>1361317</v>
      </c>
      <c r="K23" s="64">
        <f>Detail!V24</f>
        <v>0</v>
      </c>
      <c r="L23" s="64">
        <f>Detail!W24</f>
        <v>0</v>
      </c>
      <c r="M23" s="64">
        <f>Detail!X24</f>
        <v>0</v>
      </c>
      <c r="N23" s="64">
        <f>Detail!Y24</f>
        <v>0</v>
      </c>
      <c r="O23" s="64">
        <f>Detail!Z24</f>
        <v>1361317</v>
      </c>
      <c r="P23" s="64">
        <f>Detail!AA24</f>
        <v>1361317</v>
      </c>
      <c r="Q23" s="65" t="str">
        <f>Detail!AB24</f>
        <v>DAC</v>
      </c>
    </row>
    <row r="24" spans="1:17" ht="14.4" customHeight="1" x14ac:dyDescent="0.3">
      <c r="A24" s="60" t="str">
        <f>Detail!A25</f>
        <v>03-23-0015</v>
      </c>
      <c r="B24" s="60" t="str">
        <f>Detail!B25</f>
        <v>Arlington Heights</v>
      </c>
      <c r="C24" s="60" t="str">
        <f>Detail!C25</f>
        <v>Wilke Rd Multi-Use Path from Bray Ct to Meadows Park</v>
      </c>
      <c r="D24" s="61">
        <f>Detail!H25</f>
        <v>0</v>
      </c>
      <c r="E24" s="61">
        <f>Detail!I25</f>
        <v>20</v>
      </c>
      <c r="F24" s="61">
        <f>(Detail!K25-Detail!J25)*4</f>
        <v>12</v>
      </c>
      <c r="G24" s="61">
        <f>Detail!L25+Detail!M25</f>
        <v>5</v>
      </c>
      <c r="H24" s="61">
        <f>Detail!N25</f>
        <v>5</v>
      </c>
      <c r="I24" s="62">
        <f>Detail!O25</f>
        <v>42</v>
      </c>
      <c r="J24" s="84">
        <f>Detail!P25</f>
        <v>629503</v>
      </c>
      <c r="K24" s="64">
        <f>Detail!V25</f>
        <v>0</v>
      </c>
      <c r="L24" s="64">
        <f>Detail!W25</f>
        <v>0</v>
      </c>
      <c r="M24" s="64">
        <f>Detail!X25</f>
        <v>0</v>
      </c>
      <c r="N24" s="64">
        <f>Detail!Y25</f>
        <v>0</v>
      </c>
      <c r="O24" s="64">
        <f>Detail!Z25</f>
        <v>0</v>
      </c>
      <c r="P24" s="64">
        <f>Detail!AA25</f>
        <v>0</v>
      </c>
      <c r="Q24" s="65" t="str">
        <f>Detail!AB25</f>
        <v>DAC</v>
      </c>
    </row>
    <row r="25" spans="1:17" x14ac:dyDescent="0.3">
      <c r="A25" s="60" t="str">
        <f>Detail!A26</f>
        <v>08-23-0012</v>
      </c>
      <c r="B25" s="60" t="str">
        <f>Detail!B26</f>
        <v>Roselle</v>
      </c>
      <c r="C25" s="60" t="str">
        <f>Detail!C26</f>
        <v>Main Street Multi-Use Path and Pedestrian Bridge</v>
      </c>
      <c r="D25" s="61">
        <f>Detail!H26</f>
        <v>10</v>
      </c>
      <c r="E25" s="61">
        <f>Detail!I26</f>
        <v>20</v>
      </c>
      <c r="F25" s="61">
        <f>(Detail!K26-Detail!J26)*4</f>
        <v>12</v>
      </c>
      <c r="G25" s="61">
        <f>Detail!L26+Detail!M26</f>
        <v>0</v>
      </c>
      <c r="H25" s="61">
        <f>Detail!N26</f>
        <v>0</v>
      </c>
      <c r="I25" s="62">
        <f>Detail!O26</f>
        <v>42</v>
      </c>
      <c r="J25" s="84">
        <f>Detail!P26</f>
        <v>2803944</v>
      </c>
      <c r="K25" s="64">
        <f>Detail!V26</f>
        <v>0</v>
      </c>
      <c r="L25" s="64">
        <f>Detail!W26</f>
        <v>0</v>
      </c>
      <c r="M25" s="64">
        <f>Detail!X26</f>
        <v>0</v>
      </c>
      <c r="N25" s="64">
        <f>Detail!Y26</f>
        <v>0</v>
      </c>
      <c r="O25" s="64">
        <f>Detail!Z26</f>
        <v>0</v>
      </c>
      <c r="P25" s="64">
        <f>Detail!AA26</f>
        <v>0</v>
      </c>
      <c r="Q25" s="65" t="str">
        <f>Detail!AB26</f>
        <v>ITEP $2.995M</v>
      </c>
    </row>
    <row r="26" spans="1:17" ht="26.4" x14ac:dyDescent="0.3">
      <c r="A26" s="60" t="str">
        <f>Detail!A27</f>
        <v>11-23-0005</v>
      </c>
      <c r="B26" s="60" t="str">
        <f>Detail!B27</f>
        <v>McHenry Co DOT</v>
      </c>
      <c r="C26" s="60" t="str">
        <f>Detail!C27</f>
        <v>Randall Road from Ackman Rd to Acorn Ln/Polaris Dr</v>
      </c>
      <c r="D26" s="61">
        <f>Detail!H27</f>
        <v>10</v>
      </c>
      <c r="E26" s="61">
        <f>Detail!I27</f>
        <v>20</v>
      </c>
      <c r="F26" s="61">
        <f>(Detail!K27-Detail!J27)*4</f>
        <v>12</v>
      </c>
      <c r="G26" s="61">
        <f>Detail!L27+Detail!M27</f>
        <v>0</v>
      </c>
      <c r="H26" s="61">
        <f>Detail!N27</f>
        <v>0</v>
      </c>
      <c r="I26" s="62">
        <f>Detail!O27</f>
        <v>42</v>
      </c>
      <c r="J26" s="84">
        <f>Detail!P27</f>
        <v>3751773</v>
      </c>
      <c r="K26" s="64">
        <f>Detail!V27</f>
        <v>0</v>
      </c>
      <c r="L26" s="64">
        <f>Detail!W27</f>
        <v>0</v>
      </c>
      <c r="M26" s="64">
        <f>Detail!X27</f>
        <v>0</v>
      </c>
      <c r="N26" s="64">
        <f>Detail!Y27</f>
        <v>0</v>
      </c>
      <c r="O26" s="64">
        <f>Detail!Z27</f>
        <v>0</v>
      </c>
      <c r="P26" s="64">
        <f>Detail!AA27</f>
        <v>0</v>
      </c>
      <c r="Q26" s="65" t="str">
        <f>Detail!AB27</f>
        <v>ITEP $3M</v>
      </c>
    </row>
    <row r="27" spans="1:17" x14ac:dyDescent="0.3">
      <c r="A27" s="60" t="str">
        <f>Detail!A28</f>
        <v>03-23-0012</v>
      </c>
      <c r="B27" s="60" t="str">
        <f>Detail!B28</f>
        <v>Schaumburg</v>
      </c>
      <c r="C27" s="60" t="str">
        <f>Detail!C28</f>
        <v>Martingale Road and Higgins Road Bike Path Projects</v>
      </c>
      <c r="D27" s="61">
        <f>Detail!H28</f>
        <v>10</v>
      </c>
      <c r="E27" s="61">
        <f>Detail!I28</f>
        <v>12</v>
      </c>
      <c r="F27" s="61">
        <f>(Detail!K28-Detail!J28)*4</f>
        <v>12</v>
      </c>
      <c r="G27" s="61">
        <f>Detail!L28+Detail!M28</f>
        <v>1</v>
      </c>
      <c r="H27" s="61">
        <f>Detail!N28</f>
        <v>0</v>
      </c>
      <c r="I27" s="62">
        <f>Detail!O28</f>
        <v>35</v>
      </c>
      <c r="J27" s="84">
        <f>Detail!P28</f>
        <v>3975688</v>
      </c>
      <c r="K27" s="64">
        <f>Detail!V28</f>
        <v>0</v>
      </c>
      <c r="L27" s="64">
        <f>Detail!W28</f>
        <v>0</v>
      </c>
      <c r="M27" s="64">
        <f>Detail!X28</f>
        <v>0</v>
      </c>
      <c r="N27" s="64">
        <f>Detail!Y28</f>
        <v>0</v>
      </c>
      <c r="O27" s="64">
        <f>Detail!Z28</f>
        <v>0</v>
      </c>
      <c r="P27" s="64">
        <f>Detail!AA28</f>
        <v>0</v>
      </c>
      <c r="Q27" s="65" t="str">
        <f>Detail!AB28</f>
        <v>DAC; ITEP $3M</v>
      </c>
    </row>
    <row r="28" spans="1:17" ht="14.4" customHeight="1" x14ac:dyDescent="0.3">
      <c r="A28" s="60" t="str">
        <f>Detail!A29</f>
        <v>03-23-0024</v>
      </c>
      <c r="B28" s="60" t="str">
        <f>Detail!B29</f>
        <v>Niles</v>
      </c>
      <c r="C28" s="60" t="str">
        <f>Detail!C29</f>
        <v>Milwaukee Avenue Shared Use Path Improvements - Main Street to Dempster Avenue</v>
      </c>
      <c r="D28" s="61">
        <f>Detail!H29</f>
        <v>0</v>
      </c>
      <c r="E28" s="61">
        <f>Detail!I29</f>
        <v>20</v>
      </c>
      <c r="F28" s="61">
        <f>(Detail!K29-Detail!J29)*4</f>
        <v>12</v>
      </c>
      <c r="G28" s="61">
        <f>Detail!L29+Detail!M29</f>
        <v>3</v>
      </c>
      <c r="H28" s="61">
        <f>Detail!N29</f>
        <v>0</v>
      </c>
      <c r="I28" s="62">
        <f>Detail!O29</f>
        <v>35</v>
      </c>
      <c r="J28" s="84">
        <f>Detail!P29</f>
        <v>1120000</v>
      </c>
      <c r="K28" s="64">
        <f>Detail!V29</f>
        <v>0</v>
      </c>
      <c r="L28" s="64">
        <f>Detail!W29</f>
        <v>0</v>
      </c>
      <c r="M28" s="64">
        <f>Detail!X29</f>
        <v>0</v>
      </c>
      <c r="N28" s="64">
        <f>Detail!Y29</f>
        <v>0</v>
      </c>
      <c r="O28" s="64">
        <f>Detail!Z29</f>
        <v>0</v>
      </c>
      <c r="P28" s="64">
        <f>Detail!AA29</f>
        <v>0</v>
      </c>
      <c r="Q28" s="65" t="str">
        <f>Detail!AB29</f>
        <v>DAC</v>
      </c>
    </row>
    <row r="29" spans="1:17" ht="26.4" x14ac:dyDescent="0.3">
      <c r="A29" s="60" t="str">
        <f>Detail!A30</f>
        <v>09-23-0006</v>
      </c>
      <c r="B29" s="60" t="str">
        <f>Detail!B30</f>
        <v>Aurora</v>
      </c>
      <c r="C29" s="60" t="str">
        <f>Detail!C30</f>
        <v>Sullivan Road Widening/Resurfacing and Traffic Signal Modernization from Edgelawn Drive to Golden Oaks Parkway</v>
      </c>
      <c r="D29" s="61">
        <f>Detail!H30</f>
        <v>0</v>
      </c>
      <c r="E29" s="61">
        <f>Detail!I30</f>
        <v>20</v>
      </c>
      <c r="F29" s="61">
        <f>(Detail!K30-Detail!J30)*4</f>
        <v>12</v>
      </c>
      <c r="G29" s="61">
        <f>Detail!L30+Detail!M30</f>
        <v>3</v>
      </c>
      <c r="H29" s="61">
        <f>Detail!N30</f>
        <v>0</v>
      </c>
      <c r="I29" s="62">
        <f>Detail!O30</f>
        <v>35</v>
      </c>
      <c r="J29" s="84">
        <f>Detail!P30</f>
        <v>178699.43439210241</v>
      </c>
      <c r="K29" s="64">
        <f>Detail!V30</f>
        <v>0</v>
      </c>
      <c r="L29" s="64">
        <f>Detail!W30</f>
        <v>0</v>
      </c>
      <c r="M29" s="64">
        <f>Detail!X30</f>
        <v>0</v>
      </c>
      <c r="N29" s="64">
        <f>Detail!Y30</f>
        <v>0</v>
      </c>
      <c r="O29" s="64">
        <f>Detail!Z30</f>
        <v>0</v>
      </c>
      <c r="P29" s="64">
        <f>Detail!AA30</f>
        <v>0</v>
      </c>
      <c r="Q29" s="65" t="str">
        <f>Detail!AB30</f>
        <v>DAC</v>
      </c>
    </row>
    <row r="30" spans="1:17" x14ac:dyDescent="0.3">
      <c r="A30" s="60" t="str">
        <f>Detail!A31</f>
        <v>10-23-0011</v>
      </c>
      <c r="B30" s="60" t="str">
        <f>Detail!B31</f>
        <v>Waukegan</v>
      </c>
      <c r="C30" s="60" t="str">
        <f>Detail!C31</f>
        <v>Pedestrian Bridge over Sheridan Road</v>
      </c>
      <c r="D30" s="61">
        <f>Detail!H31</f>
        <v>0</v>
      </c>
      <c r="E30" s="61">
        <f>Detail!I31</f>
        <v>16</v>
      </c>
      <c r="F30" s="61">
        <f>(Detail!K31-Detail!J31)*4</f>
        <v>0</v>
      </c>
      <c r="G30" s="61">
        <f>Detail!L31+Detail!M31</f>
        <v>6</v>
      </c>
      <c r="H30" s="61">
        <f>Detail!N31</f>
        <v>0</v>
      </c>
      <c r="I30" s="62">
        <f>Detail!O31</f>
        <v>22</v>
      </c>
      <c r="J30" s="84">
        <f>Detail!P31</f>
        <v>250000</v>
      </c>
      <c r="K30" s="64">
        <f>Detail!V31</f>
        <v>0</v>
      </c>
      <c r="L30" s="64">
        <f>Detail!W31</f>
        <v>0</v>
      </c>
      <c r="M30" s="64">
        <f>Detail!X31</f>
        <v>0</v>
      </c>
      <c r="N30" s="64">
        <f>Detail!Y31</f>
        <v>0</v>
      </c>
      <c r="O30" s="64">
        <f>Detail!Z31</f>
        <v>0</v>
      </c>
      <c r="P30" s="64">
        <f>Detail!AA31</f>
        <v>0</v>
      </c>
      <c r="Q30" s="65" t="str">
        <f>Detail!AB31</f>
        <v>Cohort 4</v>
      </c>
    </row>
    <row r="31" spans="1:17" x14ac:dyDescent="0.3">
      <c r="A31" s="60">
        <f>Detail!A32</f>
        <v>0</v>
      </c>
      <c r="B31" s="60">
        <f>Detail!B32</f>
        <v>0</v>
      </c>
      <c r="C31" s="60">
        <f>Detail!C32</f>
        <v>0</v>
      </c>
      <c r="D31" s="61">
        <f>Detail!H32</f>
        <v>0</v>
      </c>
      <c r="E31" s="61">
        <f>Detail!I32</f>
        <v>0</v>
      </c>
      <c r="F31" s="61">
        <f>(Detail!K32-Detail!J32)*4</f>
        <v>0</v>
      </c>
      <c r="G31" s="61">
        <f>Detail!L32+Detail!M32</f>
        <v>0</v>
      </c>
      <c r="H31" s="61">
        <f>Detail!N32</f>
        <v>0</v>
      </c>
      <c r="I31" s="62">
        <f>Detail!O32</f>
        <v>0</v>
      </c>
      <c r="J31" s="63">
        <f>Detail!P32</f>
        <v>0</v>
      </c>
      <c r="K31" s="64">
        <f>Detail!V32</f>
        <v>0</v>
      </c>
      <c r="L31" s="64">
        <f>Detail!W32</f>
        <v>0</v>
      </c>
      <c r="M31" s="64">
        <f>Detail!X32</f>
        <v>0</v>
      </c>
      <c r="N31" s="64">
        <f>Detail!Y32</f>
        <v>0</v>
      </c>
      <c r="O31" s="64">
        <f>Detail!Z32</f>
        <v>0</v>
      </c>
      <c r="P31" s="64">
        <f>Detail!AA32</f>
        <v>0</v>
      </c>
      <c r="Q31" s="65">
        <f>Detail!AB32</f>
        <v>0</v>
      </c>
    </row>
    <row r="32" spans="1:17" x14ac:dyDescent="0.3">
      <c r="A32" s="60">
        <f>Detail!A33</f>
        <v>0</v>
      </c>
      <c r="B32" s="60">
        <f>Detail!B33</f>
        <v>0</v>
      </c>
      <c r="C32" s="60">
        <f>Detail!C33</f>
        <v>0</v>
      </c>
      <c r="D32" s="61">
        <f>Detail!H33</f>
        <v>0</v>
      </c>
      <c r="E32" s="61">
        <f>Detail!I33</f>
        <v>0</v>
      </c>
      <c r="F32" s="61">
        <f>(Detail!K33-Detail!J33)*4</f>
        <v>0</v>
      </c>
      <c r="G32" s="61">
        <f>Detail!L33+Detail!M33</f>
        <v>0</v>
      </c>
      <c r="H32" s="61">
        <f>Detail!N33</f>
        <v>0</v>
      </c>
      <c r="I32" s="62">
        <f>Detail!O33</f>
        <v>0</v>
      </c>
      <c r="J32" s="63">
        <f>Detail!P33</f>
        <v>0</v>
      </c>
      <c r="K32" s="64">
        <f>Detail!V33</f>
        <v>0</v>
      </c>
      <c r="L32" s="64">
        <f>Detail!W33</f>
        <v>0</v>
      </c>
      <c r="M32" s="64">
        <f>Detail!X33</f>
        <v>0</v>
      </c>
      <c r="N32" s="64">
        <f>Detail!Y33</f>
        <v>0</v>
      </c>
      <c r="O32" s="64">
        <f>Detail!Z33</f>
        <v>0</v>
      </c>
      <c r="P32" s="64">
        <f>Detail!AA33</f>
        <v>0</v>
      </c>
      <c r="Q32" s="65">
        <f>Detail!AB33</f>
        <v>0</v>
      </c>
    </row>
    <row r="33" spans="1:17" x14ac:dyDescent="0.3">
      <c r="A33" s="60">
        <f>Detail!A34</f>
        <v>0</v>
      </c>
      <c r="B33" s="60">
        <f>Detail!B34</f>
        <v>0</v>
      </c>
      <c r="C33" s="60">
        <f>Detail!C34</f>
        <v>0</v>
      </c>
      <c r="D33" s="61">
        <f>Detail!H34</f>
        <v>0</v>
      </c>
      <c r="E33" s="61">
        <f>Detail!I34</f>
        <v>0</v>
      </c>
      <c r="F33" s="61">
        <f>(Detail!K34-Detail!J34)*4</f>
        <v>0</v>
      </c>
      <c r="G33" s="61">
        <f>Detail!L34+Detail!M34</f>
        <v>0</v>
      </c>
      <c r="H33" s="61">
        <f>Detail!N34</f>
        <v>0</v>
      </c>
      <c r="I33" s="62">
        <f>Detail!O34</f>
        <v>0</v>
      </c>
      <c r="J33" s="63">
        <f>Detail!P34</f>
        <v>0</v>
      </c>
      <c r="K33" s="64">
        <f>Detail!V34</f>
        <v>0</v>
      </c>
      <c r="L33" s="64">
        <f>Detail!W34</f>
        <v>0</v>
      </c>
      <c r="M33" s="64">
        <f>Detail!X34</f>
        <v>0</v>
      </c>
      <c r="N33" s="64">
        <f>Detail!Y34</f>
        <v>0</v>
      </c>
      <c r="O33" s="64">
        <f>Detail!Z34</f>
        <v>0</v>
      </c>
      <c r="P33" s="64">
        <f>Detail!AA34</f>
        <v>0</v>
      </c>
      <c r="Q33" s="65">
        <f>Detail!AB34</f>
        <v>0</v>
      </c>
    </row>
    <row r="34" spans="1:17" x14ac:dyDescent="0.3">
      <c r="A34" s="60">
        <f>Detail!A35</f>
        <v>0</v>
      </c>
      <c r="B34" s="60">
        <f>Detail!B35</f>
        <v>0</v>
      </c>
      <c r="C34" s="60">
        <f>Detail!C35</f>
        <v>0</v>
      </c>
      <c r="D34" s="61">
        <f>Detail!H35</f>
        <v>0</v>
      </c>
      <c r="E34" s="61">
        <f>Detail!I35</f>
        <v>0</v>
      </c>
      <c r="F34" s="61">
        <f>(Detail!K35-Detail!J35)*4</f>
        <v>0</v>
      </c>
      <c r="G34" s="61">
        <f>Detail!L35+Detail!M35</f>
        <v>0</v>
      </c>
      <c r="H34" s="61">
        <f>Detail!N35</f>
        <v>0</v>
      </c>
      <c r="I34" s="62">
        <f>Detail!O35</f>
        <v>0</v>
      </c>
      <c r="J34" s="63">
        <f>Detail!P35</f>
        <v>0</v>
      </c>
      <c r="K34" s="64">
        <f>Detail!V35</f>
        <v>0</v>
      </c>
      <c r="L34" s="64">
        <f>Detail!W35</f>
        <v>0</v>
      </c>
      <c r="M34" s="64">
        <f>Detail!X35</f>
        <v>0</v>
      </c>
      <c r="N34" s="64">
        <f>Detail!Y35</f>
        <v>0</v>
      </c>
      <c r="O34" s="64">
        <f>Detail!Z35</f>
        <v>0</v>
      </c>
      <c r="P34" s="64">
        <f>Detail!AA35</f>
        <v>0</v>
      </c>
      <c r="Q34" s="65" t="str">
        <f>Detail!AB35</f>
        <v xml:space="preserve"> </v>
      </c>
    </row>
    <row r="35" spans="1:17" x14ac:dyDescent="0.3">
      <c r="A35" s="60">
        <f>Detail!A36</f>
        <v>0</v>
      </c>
      <c r="B35" s="60">
        <f>Detail!B36</f>
        <v>0</v>
      </c>
      <c r="C35" s="60">
        <f>Detail!C36</f>
        <v>0</v>
      </c>
      <c r="D35" s="61">
        <f>Detail!H36</f>
        <v>0</v>
      </c>
      <c r="E35" s="61">
        <f>Detail!I36</f>
        <v>0</v>
      </c>
      <c r="F35" s="61">
        <f>(Detail!K36-Detail!J36)*4</f>
        <v>0</v>
      </c>
      <c r="G35" s="61">
        <f>Detail!L36+Detail!M36</f>
        <v>0</v>
      </c>
      <c r="H35" s="61">
        <f>Detail!N36</f>
        <v>0</v>
      </c>
      <c r="I35" s="62">
        <f>Detail!O36</f>
        <v>0</v>
      </c>
      <c r="J35" s="63">
        <f>Detail!P36</f>
        <v>0</v>
      </c>
      <c r="K35" s="64">
        <f>Detail!V36</f>
        <v>0</v>
      </c>
      <c r="L35" s="64">
        <f>Detail!W36</f>
        <v>0</v>
      </c>
      <c r="M35" s="64">
        <f>Detail!X36</f>
        <v>0</v>
      </c>
      <c r="N35" s="64">
        <f>Detail!Y36</f>
        <v>0</v>
      </c>
      <c r="O35" s="64">
        <f>Detail!Z36</f>
        <v>0</v>
      </c>
      <c r="P35" s="64">
        <f>Detail!AA36</f>
        <v>0</v>
      </c>
      <c r="Q35" s="65">
        <f>Detail!AB36</f>
        <v>0</v>
      </c>
    </row>
    <row r="36" spans="1:17" x14ac:dyDescent="0.3">
      <c r="A36" s="60">
        <f>Detail!A37</f>
        <v>0</v>
      </c>
      <c r="B36" s="60">
        <f>Detail!B37</f>
        <v>0</v>
      </c>
      <c r="C36" s="60">
        <f>Detail!C37</f>
        <v>0</v>
      </c>
      <c r="D36" s="61">
        <f>Detail!H37</f>
        <v>0</v>
      </c>
      <c r="E36" s="61">
        <f>Detail!I37</f>
        <v>0</v>
      </c>
      <c r="F36" s="61">
        <f>(Detail!K37-Detail!J37)*4</f>
        <v>0</v>
      </c>
      <c r="G36" s="61">
        <f>Detail!L37+Detail!M37</f>
        <v>0</v>
      </c>
      <c r="H36" s="61">
        <f>Detail!N37</f>
        <v>0</v>
      </c>
      <c r="I36" s="62">
        <f>Detail!O37</f>
        <v>0</v>
      </c>
      <c r="J36" s="63">
        <f>Detail!P37</f>
        <v>0</v>
      </c>
      <c r="K36" s="64">
        <f>Detail!V37</f>
        <v>0</v>
      </c>
      <c r="L36" s="64">
        <f>Detail!W37</f>
        <v>0</v>
      </c>
      <c r="M36" s="64">
        <f>Detail!X37</f>
        <v>0</v>
      </c>
      <c r="N36" s="64">
        <f>Detail!Y37</f>
        <v>0</v>
      </c>
      <c r="O36" s="64">
        <f>Detail!Z37</f>
        <v>0</v>
      </c>
      <c r="P36" s="64">
        <f>Detail!AA37</f>
        <v>0</v>
      </c>
      <c r="Q36" s="65">
        <f>Detail!AB37</f>
        <v>0</v>
      </c>
    </row>
    <row r="37" spans="1:17" x14ac:dyDescent="0.3">
      <c r="A37" s="60">
        <f>Detail!A38</f>
        <v>0</v>
      </c>
      <c r="B37" s="60">
        <f>Detail!B38</f>
        <v>0</v>
      </c>
      <c r="C37" s="60">
        <f>Detail!C38</f>
        <v>0</v>
      </c>
      <c r="D37" s="61">
        <f>Detail!H38</f>
        <v>0</v>
      </c>
      <c r="E37" s="61">
        <f>Detail!I38</f>
        <v>0</v>
      </c>
      <c r="F37" s="61">
        <f>(Detail!K38-Detail!J38)*4</f>
        <v>0</v>
      </c>
      <c r="G37" s="61">
        <f>Detail!L38+Detail!M38</f>
        <v>0</v>
      </c>
      <c r="H37" s="61">
        <f>Detail!N38</f>
        <v>0</v>
      </c>
      <c r="I37" s="62">
        <f>Detail!O38</f>
        <v>0</v>
      </c>
      <c r="J37" s="63">
        <f>Detail!P38</f>
        <v>0</v>
      </c>
      <c r="K37" s="64">
        <f>Detail!V38</f>
        <v>0</v>
      </c>
      <c r="L37" s="64">
        <f>Detail!W38</f>
        <v>0</v>
      </c>
      <c r="M37" s="64">
        <f>Detail!X38</f>
        <v>0</v>
      </c>
      <c r="N37" s="64">
        <f>Detail!Y38</f>
        <v>0</v>
      </c>
      <c r="O37" s="64">
        <f>Detail!Z38</f>
        <v>0</v>
      </c>
      <c r="P37" s="64">
        <f>Detail!AA38</f>
        <v>0</v>
      </c>
      <c r="Q37" s="65">
        <f>Detail!AB38</f>
        <v>0</v>
      </c>
    </row>
    <row r="38" spans="1:17" x14ac:dyDescent="0.3">
      <c r="A38" s="60">
        <f>Detail!A39</f>
        <v>0</v>
      </c>
      <c r="B38" s="60">
        <f>Detail!B39</f>
        <v>0</v>
      </c>
      <c r="C38" s="60">
        <f>Detail!C39</f>
        <v>0</v>
      </c>
      <c r="D38" s="61">
        <f>Detail!H39</f>
        <v>0</v>
      </c>
      <c r="E38" s="61">
        <f>Detail!I39</f>
        <v>0</v>
      </c>
      <c r="F38" s="61">
        <f>(Detail!K39-Detail!J39)*4</f>
        <v>0</v>
      </c>
      <c r="G38" s="61">
        <f>Detail!L39+Detail!M39</f>
        <v>0</v>
      </c>
      <c r="H38" s="61">
        <f>Detail!N39</f>
        <v>0</v>
      </c>
      <c r="I38" s="62">
        <f>Detail!O39</f>
        <v>0</v>
      </c>
      <c r="J38" s="63">
        <f>Detail!P39</f>
        <v>0</v>
      </c>
      <c r="K38" s="64">
        <f>Detail!V39</f>
        <v>0</v>
      </c>
      <c r="L38" s="64">
        <f>Detail!W39</f>
        <v>0</v>
      </c>
      <c r="M38" s="64">
        <f>Detail!X39</f>
        <v>0</v>
      </c>
      <c r="N38" s="64">
        <f>Detail!Y39</f>
        <v>0</v>
      </c>
      <c r="O38" s="64">
        <f>Detail!Z39</f>
        <v>0</v>
      </c>
      <c r="P38" s="64">
        <f>Detail!AA39</f>
        <v>0</v>
      </c>
      <c r="Q38" s="65">
        <f>Detail!AB39</f>
        <v>0</v>
      </c>
    </row>
    <row r="39" spans="1:17" x14ac:dyDescent="0.3">
      <c r="A39" s="60">
        <f>Detail!A42</f>
        <v>0</v>
      </c>
      <c r="B39" s="60">
        <f>Detail!B42</f>
        <v>0</v>
      </c>
      <c r="C39" s="60">
        <f>Detail!C42</f>
        <v>0</v>
      </c>
      <c r="D39" s="61">
        <f>Detail!H42</f>
        <v>0</v>
      </c>
      <c r="E39" s="61">
        <f>Detail!I42</f>
        <v>0</v>
      </c>
      <c r="F39" s="61">
        <f>(Detail!K40-Detail!J40)*4</f>
        <v>0</v>
      </c>
      <c r="G39" s="61">
        <f>Detail!L40+Detail!M40</f>
        <v>0</v>
      </c>
      <c r="H39" s="61">
        <f>Detail!N42</f>
        <v>0</v>
      </c>
      <c r="I39" s="62">
        <f>Detail!O42</f>
        <v>0</v>
      </c>
      <c r="J39" s="63">
        <f>Detail!P42</f>
        <v>0</v>
      </c>
      <c r="K39" s="64">
        <f>Detail!V39</f>
        <v>0</v>
      </c>
      <c r="L39" s="64">
        <f>Detail!W39</f>
        <v>0</v>
      </c>
      <c r="M39" s="64">
        <f>Detail!X39</f>
        <v>0</v>
      </c>
      <c r="N39" s="64">
        <f>Detail!Y40</f>
        <v>0</v>
      </c>
      <c r="O39" s="64">
        <f>Detail!Z40</f>
        <v>0</v>
      </c>
      <c r="P39" s="64">
        <f>Detail!AA40</f>
        <v>0</v>
      </c>
      <c r="Q39" s="65">
        <f>Detail!AB40</f>
        <v>0</v>
      </c>
    </row>
    <row r="40" spans="1:17" x14ac:dyDescent="0.3">
      <c r="A40" s="60">
        <f>Detail!A43</f>
        <v>0</v>
      </c>
      <c r="B40" s="60">
        <f>Detail!B43</f>
        <v>0</v>
      </c>
      <c r="C40" s="60">
        <f>Detail!C43</f>
        <v>0</v>
      </c>
      <c r="D40" s="61">
        <f>Detail!H43</f>
        <v>0</v>
      </c>
      <c r="E40" s="61">
        <f>Detail!I43</f>
        <v>0</v>
      </c>
      <c r="F40" s="61">
        <f>(Detail!K41-Detail!J41)*4</f>
        <v>0</v>
      </c>
      <c r="G40" s="61">
        <f>Detail!L41+Detail!M41</f>
        <v>0</v>
      </c>
      <c r="H40" s="61">
        <f>Detail!N43</f>
        <v>0</v>
      </c>
      <c r="I40" s="62">
        <f>Detail!O43</f>
        <v>0</v>
      </c>
      <c r="J40" s="63">
        <f>Detail!P43</f>
        <v>0</v>
      </c>
      <c r="K40" s="64">
        <f>Detail!V40</f>
        <v>0</v>
      </c>
      <c r="L40" s="64">
        <f>Detail!W40</f>
        <v>0</v>
      </c>
      <c r="M40" s="64">
        <f>Detail!X40</f>
        <v>0</v>
      </c>
      <c r="N40" s="64">
        <f>Detail!Y41</f>
        <v>0</v>
      </c>
      <c r="O40" s="64">
        <f>Detail!Z41</f>
        <v>0</v>
      </c>
      <c r="P40" s="64">
        <f>Detail!AA41</f>
        <v>0</v>
      </c>
      <c r="Q40" s="65">
        <f>Detail!AB41</f>
        <v>0</v>
      </c>
    </row>
    <row r="41" spans="1:17" x14ac:dyDescent="0.3">
      <c r="A41" s="60">
        <f>Detail!A44</f>
        <v>0</v>
      </c>
      <c r="B41" s="60">
        <f>Detail!B44</f>
        <v>0</v>
      </c>
      <c r="C41" s="60">
        <f>Detail!C44</f>
        <v>0</v>
      </c>
      <c r="D41" s="61">
        <f>Detail!H44</f>
        <v>0</v>
      </c>
      <c r="E41" s="61">
        <f>Detail!I44</f>
        <v>0</v>
      </c>
      <c r="F41" s="61">
        <f>(Detail!K42-Detail!J42)*4</f>
        <v>0</v>
      </c>
      <c r="G41" s="61">
        <f>Detail!L42+Detail!M42</f>
        <v>0</v>
      </c>
      <c r="H41" s="61">
        <f>Detail!N44</f>
        <v>0</v>
      </c>
      <c r="I41" s="62">
        <f>Detail!O44</f>
        <v>0</v>
      </c>
      <c r="J41" s="63">
        <f>Detail!P44</f>
        <v>0</v>
      </c>
      <c r="K41" s="64">
        <f>Detail!V41</f>
        <v>0</v>
      </c>
      <c r="L41" s="64">
        <f>Detail!W41</f>
        <v>0</v>
      </c>
      <c r="M41" s="64">
        <f>Detail!X41</f>
        <v>0</v>
      </c>
      <c r="N41" s="64">
        <f>Detail!Y42</f>
        <v>0</v>
      </c>
      <c r="O41" s="64">
        <f>Detail!Z42</f>
        <v>0</v>
      </c>
      <c r="P41" s="64">
        <f>Detail!AA42</f>
        <v>0</v>
      </c>
      <c r="Q41" s="65">
        <f>Detail!AB42</f>
        <v>0</v>
      </c>
    </row>
    <row r="42" spans="1:17" x14ac:dyDescent="0.3">
      <c r="A42" s="60">
        <f>Detail!A45</f>
        <v>0</v>
      </c>
      <c r="B42" s="60">
        <f>Detail!B45</f>
        <v>0</v>
      </c>
      <c r="C42" s="60">
        <f>Detail!C45</f>
        <v>0</v>
      </c>
      <c r="D42" s="61">
        <f>Detail!H45</f>
        <v>0</v>
      </c>
      <c r="E42" s="61">
        <f>Detail!I45</f>
        <v>0</v>
      </c>
      <c r="F42" s="61">
        <f>(Detail!K43-Detail!J43)*4</f>
        <v>0</v>
      </c>
      <c r="G42" s="61">
        <f>Detail!L43+Detail!M43</f>
        <v>0</v>
      </c>
      <c r="H42" s="61">
        <f>Detail!N45</f>
        <v>0</v>
      </c>
      <c r="I42" s="62">
        <f>Detail!O45</f>
        <v>0</v>
      </c>
      <c r="J42" s="63">
        <f>Detail!P45</f>
        <v>0</v>
      </c>
      <c r="K42" s="64">
        <f>Detail!V42</f>
        <v>0</v>
      </c>
      <c r="L42" s="64">
        <f>Detail!W42</f>
        <v>0</v>
      </c>
      <c r="M42" s="64">
        <f>Detail!X42</f>
        <v>0</v>
      </c>
      <c r="N42" s="64">
        <f>Detail!Y43</f>
        <v>0</v>
      </c>
      <c r="O42" s="64">
        <f>Detail!Z43</f>
        <v>0</v>
      </c>
      <c r="P42" s="64">
        <f>Detail!AA43</f>
        <v>0</v>
      </c>
      <c r="Q42" s="65">
        <f>Detail!AB43</f>
        <v>0</v>
      </c>
    </row>
    <row r="43" spans="1:17" x14ac:dyDescent="0.3">
      <c r="A43" s="60">
        <f>Detail!A46</f>
        <v>0</v>
      </c>
      <c r="B43" s="60">
        <f>Detail!B46</f>
        <v>0</v>
      </c>
      <c r="C43" s="60">
        <f>Detail!C46</f>
        <v>0</v>
      </c>
      <c r="D43" s="61">
        <f>Detail!H46</f>
        <v>0</v>
      </c>
      <c r="E43" s="61">
        <f>Detail!I46</f>
        <v>0</v>
      </c>
      <c r="F43" s="61">
        <f>(Detail!K44-Detail!J44)*4</f>
        <v>0</v>
      </c>
      <c r="G43" s="61">
        <f>Detail!L44+Detail!M44</f>
        <v>0</v>
      </c>
      <c r="H43" s="61">
        <f>Detail!N46</f>
        <v>0</v>
      </c>
      <c r="I43" s="62">
        <f>Detail!O46</f>
        <v>0</v>
      </c>
      <c r="J43" s="63">
        <f>Detail!P46</f>
        <v>0</v>
      </c>
      <c r="K43" s="64">
        <f>Detail!V43</f>
        <v>0</v>
      </c>
      <c r="L43" s="64">
        <f>Detail!W43</f>
        <v>0</v>
      </c>
      <c r="M43" s="64">
        <f>Detail!X43</f>
        <v>0</v>
      </c>
      <c r="N43" s="64">
        <f>Detail!Y44</f>
        <v>0</v>
      </c>
      <c r="O43" s="64">
        <f>Detail!Z44</f>
        <v>0</v>
      </c>
      <c r="P43" s="64">
        <f>Detail!AA44</f>
        <v>0</v>
      </c>
      <c r="Q43" s="65">
        <f>Detail!AB44</f>
        <v>0</v>
      </c>
    </row>
    <row r="44" spans="1:17" x14ac:dyDescent="0.3">
      <c r="A44" s="60">
        <f>Detail!A47</f>
        <v>0</v>
      </c>
      <c r="B44" s="60">
        <f>Detail!B47</f>
        <v>0</v>
      </c>
      <c r="C44" s="60">
        <f>Detail!C47</f>
        <v>0</v>
      </c>
      <c r="D44" s="61">
        <f>Detail!H47</f>
        <v>0</v>
      </c>
      <c r="E44" s="61">
        <f>Detail!I47</f>
        <v>0</v>
      </c>
      <c r="F44" s="61">
        <f>(Detail!K45-Detail!J45)*4</f>
        <v>0</v>
      </c>
      <c r="G44" s="61">
        <f>Detail!L45+Detail!M45</f>
        <v>0</v>
      </c>
      <c r="H44" s="61">
        <f>Detail!N47</f>
        <v>0</v>
      </c>
      <c r="I44" s="62">
        <f>Detail!O47</f>
        <v>0</v>
      </c>
      <c r="J44" s="63">
        <f>Detail!P47</f>
        <v>0</v>
      </c>
      <c r="K44" s="64">
        <f>Detail!V44</f>
        <v>0</v>
      </c>
      <c r="L44" s="64">
        <f>Detail!W44</f>
        <v>0</v>
      </c>
      <c r="M44" s="64">
        <f>Detail!X44</f>
        <v>0</v>
      </c>
      <c r="N44" s="64">
        <f>Detail!Y45</f>
        <v>0</v>
      </c>
      <c r="O44" s="64">
        <f>Detail!Z45</f>
        <v>0</v>
      </c>
      <c r="P44" s="64">
        <f>Detail!AA45</f>
        <v>0</v>
      </c>
      <c r="Q44" s="65">
        <f>Detail!AB45</f>
        <v>0</v>
      </c>
    </row>
    <row r="45" spans="1:17" x14ac:dyDescent="0.3">
      <c r="A45" s="60">
        <f>Detail!A48</f>
        <v>0</v>
      </c>
      <c r="B45" s="60">
        <f>Detail!B48</f>
        <v>0</v>
      </c>
      <c r="C45" s="60">
        <f>Detail!C48</f>
        <v>0</v>
      </c>
      <c r="D45" s="61">
        <f>Detail!H48</f>
        <v>0</v>
      </c>
      <c r="E45" s="61">
        <f>Detail!I48</f>
        <v>0</v>
      </c>
      <c r="F45" s="61">
        <f>(Detail!K46-Detail!J46)*4</f>
        <v>0</v>
      </c>
      <c r="G45" s="61">
        <f>Detail!L46+Detail!M46</f>
        <v>0</v>
      </c>
      <c r="H45" s="61">
        <f>Detail!N48</f>
        <v>0</v>
      </c>
      <c r="I45" s="62">
        <f>Detail!O48</f>
        <v>0</v>
      </c>
      <c r="J45" s="63">
        <f>Detail!P48</f>
        <v>0</v>
      </c>
      <c r="K45" s="64">
        <f>Detail!V45</f>
        <v>0</v>
      </c>
      <c r="L45" s="64">
        <f>Detail!W45</f>
        <v>0</v>
      </c>
      <c r="M45" s="64">
        <f>Detail!X45</f>
        <v>0</v>
      </c>
      <c r="N45" s="64">
        <f>Detail!Y46</f>
        <v>0</v>
      </c>
      <c r="O45" s="64">
        <f>Detail!Z46</f>
        <v>0</v>
      </c>
      <c r="P45" s="64">
        <f>Detail!AA46</f>
        <v>0</v>
      </c>
      <c r="Q45" s="65">
        <f>Detail!AB46</f>
        <v>0</v>
      </c>
    </row>
    <row r="46" spans="1:17" x14ac:dyDescent="0.3">
      <c r="A46" s="60">
        <f>Detail!A49</f>
        <v>0</v>
      </c>
      <c r="B46" s="60">
        <f>Detail!B49</f>
        <v>0</v>
      </c>
      <c r="C46" s="60">
        <f>Detail!C49</f>
        <v>0</v>
      </c>
      <c r="D46" s="61">
        <f>Detail!H49</f>
        <v>0</v>
      </c>
      <c r="E46" s="61">
        <f>Detail!I49</f>
        <v>0</v>
      </c>
      <c r="F46" s="61">
        <f>(Detail!K47-Detail!J47)*4</f>
        <v>0</v>
      </c>
      <c r="G46" s="61">
        <f>Detail!L47+Detail!M47</f>
        <v>0</v>
      </c>
      <c r="H46" s="61">
        <f>Detail!N49</f>
        <v>0</v>
      </c>
      <c r="I46" s="62">
        <f>Detail!O49</f>
        <v>0</v>
      </c>
      <c r="J46" s="63">
        <f>Detail!P49</f>
        <v>0</v>
      </c>
      <c r="K46" s="64">
        <f>Detail!V46</f>
        <v>0</v>
      </c>
      <c r="L46" s="64">
        <f>Detail!W46</f>
        <v>0</v>
      </c>
      <c r="M46" s="64">
        <f>Detail!X46</f>
        <v>0</v>
      </c>
      <c r="N46" s="64">
        <f>Detail!Y47</f>
        <v>0</v>
      </c>
      <c r="O46" s="64">
        <f>Detail!Z47</f>
        <v>0</v>
      </c>
      <c r="P46" s="64">
        <f>Detail!AA47</f>
        <v>0</v>
      </c>
      <c r="Q46" s="65">
        <f>Detail!AB47</f>
        <v>0</v>
      </c>
    </row>
    <row r="47" spans="1:17" x14ac:dyDescent="0.3">
      <c r="A47" s="60">
        <f>Detail!A50</f>
        <v>0</v>
      </c>
      <c r="B47" s="60">
        <f>Detail!B50</f>
        <v>0</v>
      </c>
      <c r="C47" s="60">
        <f>Detail!C50</f>
        <v>0</v>
      </c>
      <c r="D47" s="61">
        <f>Detail!H50</f>
        <v>0</v>
      </c>
      <c r="E47" s="61">
        <f>Detail!I50</f>
        <v>0</v>
      </c>
      <c r="F47" s="61">
        <f>(Detail!K48-Detail!J48)*4</f>
        <v>0</v>
      </c>
      <c r="G47" s="61">
        <f>Detail!L48+Detail!M48</f>
        <v>0</v>
      </c>
      <c r="H47" s="61">
        <f>Detail!N50</f>
        <v>0</v>
      </c>
      <c r="I47" s="62">
        <f>Detail!O50</f>
        <v>0</v>
      </c>
      <c r="J47" s="63">
        <f>Detail!P50</f>
        <v>0</v>
      </c>
      <c r="K47" s="64">
        <f>Detail!V47</f>
        <v>0</v>
      </c>
      <c r="L47" s="64">
        <f>Detail!W47</f>
        <v>0</v>
      </c>
      <c r="M47" s="64">
        <f>Detail!X47</f>
        <v>0</v>
      </c>
      <c r="N47" s="64">
        <f>Detail!Y48</f>
        <v>0</v>
      </c>
      <c r="O47" s="64">
        <f>Detail!Z48</f>
        <v>0</v>
      </c>
      <c r="P47" s="64">
        <f>Detail!AA48</f>
        <v>0</v>
      </c>
      <c r="Q47" s="65">
        <f>Detail!AB48</f>
        <v>0</v>
      </c>
    </row>
    <row r="48" spans="1:17" x14ac:dyDescent="0.3">
      <c r="A48" s="60">
        <f>Detail!A51</f>
        <v>0</v>
      </c>
      <c r="B48" s="60">
        <f>Detail!B51</f>
        <v>0</v>
      </c>
      <c r="C48" s="60">
        <f>Detail!C51</f>
        <v>0</v>
      </c>
      <c r="D48" s="61">
        <f>Detail!H51</f>
        <v>0</v>
      </c>
      <c r="E48" s="61">
        <f>Detail!I51</f>
        <v>0</v>
      </c>
      <c r="F48" s="61">
        <f>(Detail!K49-Detail!J49)*4</f>
        <v>0</v>
      </c>
      <c r="G48" s="61">
        <f>Detail!L49+Detail!M49</f>
        <v>0</v>
      </c>
      <c r="H48" s="61">
        <f>Detail!N51</f>
        <v>0</v>
      </c>
      <c r="I48" s="62">
        <f>Detail!O51</f>
        <v>0</v>
      </c>
      <c r="J48" s="63">
        <f>Detail!P51</f>
        <v>0</v>
      </c>
      <c r="K48" s="64">
        <f>Detail!V48</f>
        <v>0</v>
      </c>
      <c r="L48" s="64">
        <f>Detail!W48</f>
        <v>0</v>
      </c>
      <c r="M48" s="64">
        <f>Detail!X48</f>
        <v>0</v>
      </c>
      <c r="N48" s="64">
        <f>Detail!Y49</f>
        <v>0</v>
      </c>
      <c r="O48" s="64">
        <f>Detail!Z49</f>
        <v>0</v>
      </c>
      <c r="P48" s="64">
        <f>Detail!AA49</f>
        <v>0</v>
      </c>
      <c r="Q48" s="65">
        <f>Detail!AB49</f>
        <v>0</v>
      </c>
    </row>
    <row r="49" spans="1:17" x14ac:dyDescent="0.3">
      <c r="A49" s="60">
        <f>Detail!A52</f>
        <v>0</v>
      </c>
      <c r="B49" s="60">
        <f>Detail!B52</f>
        <v>0</v>
      </c>
      <c r="C49" s="60">
        <f>Detail!C52</f>
        <v>0</v>
      </c>
      <c r="D49" s="61">
        <f>Detail!H52</f>
        <v>0</v>
      </c>
      <c r="E49" s="61">
        <f>Detail!I52</f>
        <v>0</v>
      </c>
      <c r="F49" s="61">
        <f>(Detail!K50-Detail!J50)*4</f>
        <v>0</v>
      </c>
      <c r="G49" s="61">
        <f>Detail!L50+Detail!M50</f>
        <v>0</v>
      </c>
      <c r="H49" s="61">
        <f>Detail!N52</f>
        <v>0</v>
      </c>
      <c r="I49" s="62">
        <f>Detail!O52</f>
        <v>0</v>
      </c>
      <c r="J49" s="63">
        <f>Detail!P52</f>
        <v>0</v>
      </c>
      <c r="K49" s="64">
        <f>Detail!V49</f>
        <v>0</v>
      </c>
      <c r="L49" s="64">
        <f>Detail!W49</f>
        <v>0</v>
      </c>
      <c r="M49" s="64">
        <f>Detail!X49</f>
        <v>0</v>
      </c>
      <c r="N49" s="64">
        <f>Detail!Y50</f>
        <v>0</v>
      </c>
      <c r="O49" s="64">
        <f>Detail!Z50</f>
        <v>0</v>
      </c>
      <c r="P49" s="64">
        <f>Detail!AA50</f>
        <v>0</v>
      </c>
      <c r="Q49" s="65">
        <f>Detail!AB50</f>
        <v>0</v>
      </c>
    </row>
    <row r="50" spans="1:17" x14ac:dyDescent="0.3">
      <c r="A50" s="60">
        <f>Detail!A53</f>
        <v>0</v>
      </c>
      <c r="B50" s="60">
        <f>Detail!B53</f>
        <v>0</v>
      </c>
      <c r="C50" s="60">
        <f>Detail!C53</f>
        <v>0</v>
      </c>
      <c r="D50" s="61">
        <f>Detail!H53</f>
        <v>0</v>
      </c>
      <c r="E50" s="61">
        <f>Detail!I53</f>
        <v>0</v>
      </c>
      <c r="F50" s="61">
        <f>(Detail!K51-Detail!J51)*4</f>
        <v>0</v>
      </c>
      <c r="G50" s="61">
        <f>Detail!L51+Detail!M51</f>
        <v>0</v>
      </c>
      <c r="H50" s="61">
        <f>Detail!N53</f>
        <v>0</v>
      </c>
      <c r="I50" s="62">
        <f>Detail!O53</f>
        <v>0</v>
      </c>
      <c r="J50" s="63">
        <f>Detail!P53</f>
        <v>0</v>
      </c>
      <c r="K50" s="64">
        <f>Detail!V50</f>
        <v>0</v>
      </c>
      <c r="L50" s="64">
        <f>Detail!W50</f>
        <v>0</v>
      </c>
      <c r="M50" s="64">
        <f>Detail!X50</f>
        <v>0</v>
      </c>
      <c r="N50" s="64">
        <f>Detail!Y51</f>
        <v>0</v>
      </c>
      <c r="O50" s="64">
        <f>Detail!Z51</f>
        <v>0</v>
      </c>
      <c r="P50" s="64">
        <f>Detail!AA51</f>
        <v>0</v>
      </c>
      <c r="Q50" s="65">
        <f>Detail!AB51</f>
        <v>0</v>
      </c>
    </row>
    <row r="51" spans="1:17" x14ac:dyDescent="0.3">
      <c r="A51" s="60">
        <f>Detail!A54</f>
        <v>0</v>
      </c>
      <c r="B51" s="60">
        <f>Detail!B54</f>
        <v>0</v>
      </c>
      <c r="C51" s="60">
        <f>Detail!C54</f>
        <v>0</v>
      </c>
      <c r="D51" s="61">
        <f>Detail!H54</f>
        <v>0</v>
      </c>
      <c r="E51" s="61">
        <f>Detail!I54</f>
        <v>0</v>
      </c>
      <c r="F51" s="61">
        <f>(Detail!K52-Detail!J52)*4</f>
        <v>0</v>
      </c>
      <c r="G51" s="61">
        <f>Detail!L52+Detail!M52</f>
        <v>0</v>
      </c>
      <c r="H51" s="61">
        <f>Detail!N54</f>
        <v>0</v>
      </c>
      <c r="I51" s="62">
        <f>Detail!O54</f>
        <v>0</v>
      </c>
      <c r="J51" s="63">
        <f>Detail!P54</f>
        <v>0</v>
      </c>
      <c r="K51" s="64">
        <f>Detail!V51</f>
        <v>0</v>
      </c>
      <c r="L51" s="64">
        <f>Detail!W51</f>
        <v>0</v>
      </c>
      <c r="M51" s="64">
        <f>Detail!X51</f>
        <v>0</v>
      </c>
      <c r="N51" s="64">
        <f>Detail!Y52</f>
        <v>0</v>
      </c>
      <c r="O51" s="64">
        <f>Detail!Z52</f>
        <v>0</v>
      </c>
      <c r="P51" s="64">
        <f>Detail!AA52</f>
        <v>0</v>
      </c>
      <c r="Q51" s="65">
        <f>Detail!AB52</f>
        <v>0</v>
      </c>
    </row>
    <row r="52" spans="1:17" x14ac:dyDescent="0.3">
      <c r="A52" s="60">
        <f>Detail!A55</f>
        <v>0</v>
      </c>
      <c r="B52" s="60">
        <f>Detail!B55</f>
        <v>0</v>
      </c>
      <c r="C52" s="60">
        <f>Detail!C55</f>
        <v>0</v>
      </c>
      <c r="D52" s="61">
        <f>Detail!H55</f>
        <v>0</v>
      </c>
      <c r="E52" s="61">
        <f>Detail!I55</f>
        <v>0</v>
      </c>
      <c r="F52" s="61">
        <f>(Detail!K53-Detail!J53)*4</f>
        <v>0</v>
      </c>
      <c r="G52" s="61">
        <f>Detail!L53+Detail!M53</f>
        <v>0</v>
      </c>
      <c r="H52" s="61">
        <f>Detail!N55</f>
        <v>0</v>
      </c>
      <c r="I52" s="62">
        <f>Detail!O55</f>
        <v>0</v>
      </c>
      <c r="J52" s="63">
        <f>Detail!P55</f>
        <v>0</v>
      </c>
      <c r="K52" s="64">
        <f>Detail!V52</f>
        <v>0</v>
      </c>
      <c r="L52" s="64">
        <f>Detail!W52</f>
        <v>0</v>
      </c>
      <c r="M52" s="64">
        <f>Detail!X52</f>
        <v>0</v>
      </c>
      <c r="N52" s="64">
        <f>Detail!Y53</f>
        <v>0</v>
      </c>
      <c r="O52" s="64">
        <f>Detail!Z53</f>
        <v>0</v>
      </c>
      <c r="P52" s="64">
        <f>Detail!AA53</f>
        <v>0</v>
      </c>
      <c r="Q52" s="65">
        <f>Detail!AB53</f>
        <v>0</v>
      </c>
    </row>
    <row r="53" spans="1:17" x14ac:dyDescent="0.3">
      <c r="A53" s="60">
        <f>Detail!A56</f>
        <v>0</v>
      </c>
      <c r="B53" s="60">
        <f>Detail!B56</f>
        <v>0</v>
      </c>
      <c r="C53" s="60">
        <f>Detail!C56</f>
        <v>0</v>
      </c>
      <c r="D53" s="61">
        <f>Detail!H56</f>
        <v>0</v>
      </c>
      <c r="E53" s="61">
        <f>Detail!I56</f>
        <v>0</v>
      </c>
      <c r="F53" s="61">
        <f>(Detail!K54-Detail!J54)*4</f>
        <v>0</v>
      </c>
      <c r="G53" s="61">
        <f>Detail!L54+Detail!M54</f>
        <v>0</v>
      </c>
      <c r="H53" s="61">
        <f>Detail!N56</f>
        <v>0</v>
      </c>
      <c r="I53" s="62">
        <f>Detail!O56</f>
        <v>0</v>
      </c>
      <c r="J53" s="63">
        <f>Detail!P56</f>
        <v>0</v>
      </c>
      <c r="K53" s="64">
        <f>Detail!V53</f>
        <v>0</v>
      </c>
      <c r="L53" s="64">
        <f>Detail!W53</f>
        <v>0</v>
      </c>
      <c r="M53" s="64">
        <f>Detail!X53</f>
        <v>0</v>
      </c>
      <c r="N53" s="64">
        <f>Detail!Y54</f>
        <v>0</v>
      </c>
      <c r="O53" s="64">
        <f>Detail!Z54</f>
        <v>0</v>
      </c>
      <c r="P53" s="64">
        <f>Detail!AA54</f>
        <v>0</v>
      </c>
      <c r="Q53" s="65">
        <f>Detail!AB54</f>
        <v>0</v>
      </c>
    </row>
    <row r="54" spans="1:17" x14ac:dyDescent="0.3">
      <c r="A54" s="60">
        <f>Detail!A57</f>
        <v>0</v>
      </c>
      <c r="B54" s="60">
        <f>Detail!B57</f>
        <v>0</v>
      </c>
      <c r="C54" s="60">
        <f>Detail!C57</f>
        <v>0</v>
      </c>
      <c r="D54" s="61">
        <f>Detail!H57</f>
        <v>0</v>
      </c>
      <c r="E54" s="61">
        <f>Detail!I57</f>
        <v>0</v>
      </c>
      <c r="F54" s="61">
        <f>(Detail!K55-Detail!J55)*4</f>
        <v>0</v>
      </c>
      <c r="G54" s="61">
        <f>Detail!L55+Detail!M55</f>
        <v>0</v>
      </c>
      <c r="H54" s="61">
        <f>Detail!N57</f>
        <v>0</v>
      </c>
      <c r="I54" s="62">
        <f>Detail!O57</f>
        <v>0</v>
      </c>
      <c r="J54" s="63">
        <f>Detail!P57</f>
        <v>0</v>
      </c>
      <c r="K54" s="64">
        <f>Detail!V54</f>
        <v>0</v>
      </c>
      <c r="L54" s="64">
        <f>Detail!W54</f>
        <v>0</v>
      </c>
      <c r="M54" s="64">
        <f>Detail!X54</f>
        <v>0</v>
      </c>
      <c r="N54" s="64">
        <f>Detail!Y55</f>
        <v>0</v>
      </c>
      <c r="O54" s="64">
        <f>Detail!Z55</f>
        <v>0</v>
      </c>
      <c r="P54" s="64">
        <f>Detail!AA55</f>
        <v>0</v>
      </c>
      <c r="Q54" s="65">
        <f>Detail!AB55</f>
        <v>0</v>
      </c>
    </row>
    <row r="55" spans="1:17" x14ac:dyDescent="0.3">
      <c r="A55" s="60">
        <f>Detail!A58</f>
        <v>0</v>
      </c>
      <c r="B55" s="60">
        <f>Detail!B58</f>
        <v>0</v>
      </c>
      <c r="C55" s="60">
        <f>Detail!C58</f>
        <v>0</v>
      </c>
      <c r="D55" s="61">
        <f>Detail!H58</f>
        <v>0</v>
      </c>
      <c r="E55" s="61">
        <f>Detail!I58</f>
        <v>0</v>
      </c>
      <c r="F55" s="61">
        <f>(Detail!K56-Detail!J56)*4</f>
        <v>0</v>
      </c>
      <c r="G55" s="61">
        <f>Detail!L56+Detail!M56</f>
        <v>0</v>
      </c>
      <c r="H55" s="61">
        <f>Detail!N58</f>
        <v>0</v>
      </c>
      <c r="I55" s="62">
        <f>Detail!O58</f>
        <v>0</v>
      </c>
      <c r="J55" s="63">
        <f>Detail!P58</f>
        <v>0</v>
      </c>
      <c r="K55" s="64">
        <f>Detail!V55</f>
        <v>0</v>
      </c>
      <c r="L55" s="64">
        <f>Detail!W55</f>
        <v>0</v>
      </c>
      <c r="M55" s="64">
        <f>Detail!X55</f>
        <v>0</v>
      </c>
      <c r="N55" s="64">
        <f>Detail!Y56</f>
        <v>0</v>
      </c>
      <c r="O55" s="64">
        <f>Detail!Z56</f>
        <v>0</v>
      </c>
      <c r="P55" s="64">
        <f>Detail!AA56</f>
        <v>0</v>
      </c>
      <c r="Q55" s="65">
        <f>Detail!AB56</f>
        <v>0</v>
      </c>
    </row>
    <row r="56" spans="1:17" x14ac:dyDescent="0.3">
      <c r="A56" s="60">
        <f>Detail!A59</f>
        <v>0</v>
      </c>
      <c r="B56" s="60">
        <f>Detail!B59</f>
        <v>0</v>
      </c>
      <c r="C56" s="60">
        <f>Detail!C59</f>
        <v>0</v>
      </c>
      <c r="D56" s="61">
        <f>Detail!H59</f>
        <v>0</v>
      </c>
      <c r="E56" s="61">
        <f>Detail!I59</f>
        <v>0</v>
      </c>
      <c r="F56" s="61">
        <f>(Detail!K57-Detail!J57)*4</f>
        <v>0</v>
      </c>
      <c r="G56" s="61">
        <f>Detail!L57+Detail!M57</f>
        <v>0</v>
      </c>
      <c r="H56" s="61">
        <f>Detail!N59</f>
        <v>0</v>
      </c>
      <c r="I56" s="62">
        <f>Detail!O59</f>
        <v>0</v>
      </c>
      <c r="J56" s="63">
        <f>Detail!P59</f>
        <v>0</v>
      </c>
      <c r="K56" s="64">
        <f>Detail!V56</f>
        <v>0</v>
      </c>
      <c r="L56" s="64">
        <f>Detail!W56</f>
        <v>0</v>
      </c>
      <c r="M56" s="64">
        <f>Detail!X56</f>
        <v>0</v>
      </c>
      <c r="N56" s="64">
        <f>Detail!Y57</f>
        <v>0</v>
      </c>
      <c r="O56" s="64">
        <f>Detail!Z57</f>
        <v>0</v>
      </c>
      <c r="P56" s="64">
        <f>Detail!AA57</f>
        <v>0</v>
      </c>
      <c r="Q56" s="65">
        <f>Detail!AB57</f>
        <v>0</v>
      </c>
    </row>
    <row r="57" spans="1:17" x14ac:dyDescent="0.3">
      <c r="A57" s="60">
        <f>Detail!A60</f>
        <v>0</v>
      </c>
      <c r="B57" s="60">
        <f>Detail!B60</f>
        <v>0</v>
      </c>
      <c r="C57" s="60">
        <f>Detail!C60</f>
        <v>0</v>
      </c>
      <c r="D57" s="61">
        <f>Detail!H60</f>
        <v>0</v>
      </c>
      <c r="E57" s="61">
        <f>Detail!I60</f>
        <v>0</v>
      </c>
      <c r="F57" s="61">
        <f>(Detail!K58-Detail!J58)*4</f>
        <v>0</v>
      </c>
      <c r="G57" s="61">
        <f>Detail!L58+Detail!M58</f>
        <v>0</v>
      </c>
      <c r="H57" s="61">
        <f>Detail!N60</f>
        <v>0</v>
      </c>
      <c r="I57" s="62">
        <f>Detail!O60</f>
        <v>0</v>
      </c>
      <c r="J57" s="63">
        <f>Detail!P60</f>
        <v>0</v>
      </c>
      <c r="K57" s="64">
        <f>Detail!V57</f>
        <v>0</v>
      </c>
      <c r="L57" s="64">
        <f>Detail!W57</f>
        <v>0</v>
      </c>
      <c r="M57" s="64">
        <f>Detail!X57</f>
        <v>0</v>
      </c>
      <c r="N57" s="64">
        <f>Detail!Y58</f>
        <v>0</v>
      </c>
      <c r="O57" s="64">
        <f>Detail!Z58</f>
        <v>0</v>
      </c>
      <c r="P57" s="64">
        <f>Detail!AA58</f>
        <v>0</v>
      </c>
      <c r="Q57" s="65">
        <f>Detail!AB58</f>
        <v>0</v>
      </c>
    </row>
    <row r="58" spans="1:17" x14ac:dyDescent="0.3">
      <c r="A58" s="60">
        <f>Detail!A61</f>
        <v>0</v>
      </c>
      <c r="B58" s="60">
        <f>Detail!B61</f>
        <v>0</v>
      </c>
      <c r="C58" s="60">
        <f>Detail!C61</f>
        <v>0</v>
      </c>
      <c r="D58" s="61">
        <f>Detail!H61</f>
        <v>0</v>
      </c>
      <c r="E58" s="61">
        <f>Detail!I61</f>
        <v>0</v>
      </c>
      <c r="F58" s="61">
        <f>(Detail!K59-Detail!J59)*4</f>
        <v>0</v>
      </c>
      <c r="G58" s="61">
        <f>Detail!L59+Detail!M59</f>
        <v>0</v>
      </c>
      <c r="H58" s="61">
        <f>Detail!N61</f>
        <v>0</v>
      </c>
      <c r="I58" s="62">
        <f>Detail!O61</f>
        <v>0</v>
      </c>
      <c r="J58" s="63">
        <f>Detail!P61</f>
        <v>0</v>
      </c>
      <c r="K58" s="64">
        <f>Detail!V58</f>
        <v>0</v>
      </c>
      <c r="L58" s="64">
        <f>Detail!W58</f>
        <v>0</v>
      </c>
      <c r="M58" s="64">
        <f>Detail!X58</f>
        <v>0</v>
      </c>
      <c r="N58" s="64">
        <f>Detail!Y59</f>
        <v>0</v>
      </c>
      <c r="O58" s="64">
        <f>Detail!Z59</f>
        <v>0</v>
      </c>
      <c r="P58" s="64">
        <f>Detail!AA59</f>
        <v>0</v>
      </c>
      <c r="Q58" s="65">
        <f>Detail!AB59</f>
        <v>0</v>
      </c>
    </row>
    <row r="59" spans="1:17" x14ac:dyDescent="0.3">
      <c r="A59" s="60">
        <f>Detail!A62</f>
        <v>0</v>
      </c>
      <c r="B59" s="60">
        <f>Detail!B62</f>
        <v>0</v>
      </c>
      <c r="C59" s="60">
        <f>Detail!C62</f>
        <v>0</v>
      </c>
      <c r="D59" s="61">
        <f>Detail!H62</f>
        <v>0</v>
      </c>
      <c r="E59" s="61">
        <f>Detail!I62</f>
        <v>0</v>
      </c>
      <c r="F59" s="61">
        <f>(Detail!K60-Detail!J60)*4</f>
        <v>0</v>
      </c>
      <c r="G59" s="61">
        <f>Detail!L60+Detail!M60</f>
        <v>0</v>
      </c>
      <c r="H59" s="61">
        <f>Detail!N62</f>
        <v>0</v>
      </c>
      <c r="I59" s="62">
        <f>Detail!O62</f>
        <v>0</v>
      </c>
      <c r="J59" s="63">
        <f>Detail!P62</f>
        <v>0</v>
      </c>
      <c r="K59" s="64">
        <f>Detail!V59</f>
        <v>0</v>
      </c>
      <c r="L59" s="64">
        <f>Detail!W59</f>
        <v>0</v>
      </c>
      <c r="M59" s="64">
        <f>Detail!X59</f>
        <v>0</v>
      </c>
      <c r="N59" s="64">
        <f>Detail!Y60</f>
        <v>0</v>
      </c>
      <c r="O59" s="64">
        <f>Detail!Z60</f>
        <v>0</v>
      </c>
      <c r="P59" s="64">
        <f>Detail!AA60</f>
        <v>0</v>
      </c>
      <c r="Q59" s="65">
        <f>Detail!AB60</f>
        <v>0</v>
      </c>
    </row>
    <row r="60" spans="1:17" x14ac:dyDescent="0.3">
      <c r="A60" s="60">
        <f>Detail!A63</f>
        <v>0</v>
      </c>
      <c r="B60" s="60">
        <f>Detail!B63</f>
        <v>0</v>
      </c>
      <c r="C60" s="60">
        <f>Detail!C63</f>
        <v>0</v>
      </c>
      <c r="D60" s="61">
        <f>Detail!H63</f>
        <v>0</v>
      </c>
      <c r="E60" s="61">
        <f>Detail!I63</f>
        <v>0</v>
      </c>
      <c r="F60" s="61">
        <f>(Detail!K61-Detail!J61)*4</f>
        <v>0</v>
      </c>
      <c r="G60" s="61">
        <f>Detail!L61+Detail!M61</f>
        <v>0</v>
      </c>
      <c r="H60" s="61">
        <f>Detail!N63</f>
        <v>0</v>
      </c>
      <c r="I60" s="62">
        <f>Detail!O63</f>
        <v>0</v>
      </c>
      <c r="J60" s="63">
        <f>Detail!P63</f>
        <v>0</v>
      </c>
      <c r="K60" s="64">
        <f>Detail!V60</f>
        <v>0</v>
      </c>
      <c r="L60" s="64">
        <f>Detail!W60</f>
        <v>0</v>
      </c>
      <c r="M60" s="64">
        <f>Detail!X60</f>
        <v>0</v>
      </c>
      <c r="N60" s="64">
        <f>Detail!Y61</f>
        <v>0</v>
      </c>
      <c r="O60" s="64">
        <f>Detail!Z61</f>
        <v>0</v>
      </c>
      <c r="P60" s="64">
        <f>Detail!AA61</f>
        <v>0</v>
      </c>
      <c r="Q60" s="65">
        <f>Detail!AB61</f>
        <v>0</v>
      </c>
    </row>
    <row r="61" spans="1:17" x14ac:dyDescent="0.3">
      <c r="A61" s="46"/>
      <c r="B61" s="46"/>
      <c r="C61" s="46"/>
      <c r="D61" s="48"/>
      <c r="E61" s="48"/>
      <c r="F61" s="48"/>
      <c r="G61" s="48"/>
      <c r="H61" s="48"/>
      <c r="I61" s="48"/>
      <c r="J61" s="47"/>
      <c r="K61" s="49"/>
      <c r="L61" s="49"/>
      <c r="M61" s="49"/>
      <c r="N61" s="49"/>
      <c r="O61" s="49"/>
      <c r="P61" s="49"/>
      <c r="Q61" s="52"/>
    </row>
    <row r="62" spans="1:17" x14ac:dyDescent="0.3">
      <c r="A62" s="46"/>
      <c r="B62" s="46"/>
      <c r="C62" s="46"/>
      <c r="D62" s="48"/>
      <c r="E62" s="48"/>
      <c r="F62" s="48"/>
      <c r="G62" s="48"/>
      <c r="H62" s="48"/>
      <c r="I62" s="48"/>
      <c r="J62" s="47"/>
      <c r="K62" s="49"/>
      <c r="L62" s="49"/>
      <c r="M62" s="49"/>
      <c r="N62" s="49"/>
      <c r="O62" s="49"/>
      <c r="P62" s="49"/>
      <c r="Q62" s="52"/>
    </row>
  </sheetData>
  <mergeCells count="1">
    <mergeCell ref="D3:I3"/>
  </mergeCells>
  <phoneticPr fontId="41" type="noConversion"/>
  <pageMargins left="0.5" right="0.5" top="0.5" bottom="0.56999999999999995" header="0.3" footer="0.3"/>
  <pageSetup paperSize="17" scale="83" fitToHeight="0" orientation="landscape" r:id="rId1"/>
  <headerFooter>
    <oddFooter>&amp;L1 - Regional Greenways and Trails Plan&amp;C&amp;P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E26C19D1656444390095642822AB099" ma:contentTypeVersion="12" ma:contentTypeDescription="Create a new document." ma:contentTypeScope="" ma:versionID="4022a169f3e73c8142e034183e7c19bd">
  <xsd:schema xmlns:xsd="http://www.w3.org/2001/XMLSchema" xmlns:xs="http://www.w3.org/2001/XMLSchema" xmlns:p="http://schemas.microsoft.com/office/2006/metadata/properties" xmlns:ns2="ce03ae7e-f041-4680-8eac-2c00cf184d93" xmlns:ns3="8b9dc766-3151-4dfa-9f09-243bad7b4948" targetNamespace="http://schemas.microsoft.com/office/2006/metadata/properties" ma:root="true" ma:fieldsID="28046056bac98aaa261e35827beb21f2" ns2:_="" ns3:_="">
    <xsd:import namespace="ce03ae7e-f041-4680-8eac-2c00cf184d93"/>
    <xsd:import namespace="8b9dc766-3151-4dfa-9f09-243bad7b494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03ae7e-f041-4680-8eac-2c00cf184d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8493a831-5792-4b22-ab1b-d647bf459edc"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b9dc766-3151-4dfa-9f09-243bad7b494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6aca7ac9-ea1b-4b16-9d1b-cdf40e75c29d}" ma:internalName="TaxCatchAll" ma:showField="CatchAllData" ma:web="8b9dc766-3151-4dfa-9f09-243bad7b494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8b9dc766-3151-4dfa-9f09-243bad7b4948" xsi:nil="true"/>
    <lcf76f155ced4ddcb4097134ff3c332f xmlns="ce03ae7e-f041-4680-8eac-2c00cf184d9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6186912-323C-4967-89E1-3900B903912C}">
  <ds:schemaRefs>
    <ds:schemaRef ds:uri="http://schemas.microsoft.com/sharepoint/v3/contenttype/forms"/>
  </ds:schemaRefs>
</ds:datastoreItem>
</file>

<file path=customXml/itemProps2.xml><?xml version="1.0" encoding="utf-8"?>
<ds:datastoreItem xmlns:ds="http://schemas.openxmlformats.org/officeDocument/2006/customXml" ds:itemID="{D629950B-1A24-4E47-8E98-54047FF8DF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03ae7e-f041-4680-8eac-2c00cf184d93"/>
    <ds:schemaRef ds:uri="8b9dc766-3151-4dfa-9f09-243bad7b49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A6B3304-AE88-4287-B474-8416E62DA51D}">
  <ds:schemaRefs>
    <ds:schemaRef ds:uri="http://schemas.microsoft.com/office/infopath/2007/PartnerControls"/>
    <ds:schemaRef ds:uri="http://www.w3.org/XML/1998/namespace"/>
    <ds:schemaRef ds:uri="http://schemas.microsoft.com/office/2006/documentManagement/types"/>
    <ds:schemaRef ds:uri="http://purl.org/dc/elements/1.1/"/>
    <ds:schemaRef ds:uri="http://schemas.openxmlformats.org/package/2006/metadata/core-properties"/>
    <ds:schemaRef ds:uri="8b9dc766-3151-4dfa-9f09-243bad7b4948"/>
    <ds:schemaRef ds:uri="http://purl.org/dc/terms/"/>
    <ds:schemaRef ds:uri="ce03ae7e-f041-4680-8eac-2c00cf184d93"/>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Detail</vt:lpstr>
      <vt:lpstr>Simplified</vt:lpstr>
      <vt:lpstr>Data</vt:lpstr>
      <vt:lpstr>Detail!Print_Area</vt:lpstr>
      <vt:lpstr>Simplified!Print_Area</vt:lpstr>
      <vt:lpstr>Detail!Print_Titles</vt:lpstr>
      <vt:lpstr>Simplified!Print_Titles</vt:lpstr>
    </vt:vector>
  </TitlesOfParts>
  <Manager/>
  <Company>CMAP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 Ferguson</dc:creator>
  <cp:keywords/>
  <dc:description/>
  <cp:lastModifiedBy>Doug Ferguson</cp:lastModifiedBy>
  <cp:revision/>
  <cp:lastPrinted>2023-07-06T19:18:38Z</cp:lastPrinted>
  <dcterms:created xsi:type="dcterms:W3CDTF">2013-07-19T19:20:39Z</dcterms:created>
  <dcterms:modified xsi:type="dcterms:W3CDTF">2023-07-06T19:44:42Z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499eb2-e279-4942-bd63-d5ebf8ec43c8_Enabled">
    <vt:lpwstr>true</vt:lpwstr>
  </property>
  <property fmtid="{D5CDD505-2E9C-101B-9397-08002B2CF9AE}" pid="3" name="MSIP_Label_70499eb2-e279-4942-bd63-d5ebf8ec43c8_SetDate">
    <vt:lpwstr>2023-06-21T18:55:01Z</vt:lpwstr>
  </property>
  <property fmtid="{D5CDD505-2E9C-101B-9397-08002B2CF9AE}" pid="4" name="MSIP_Label_70499eb2-e279-4942-bd63-d5ebf8ec43c8_Method">
    <vt:lpwstr>Standard</vt:lpwstr>
  </property>
  <property fmtid="{D5CDD505-2E9C-101B-9397-08002B2CF9AE}" pid="5" name="MSIP_Label_70499eb2-e279-4942-bd63-d5ebf8ec43c8_Name">
    <vt:lpwstr>defa4170-0d19-0005-0004-bc88714345d2</vt:lpwstr>
  </property>
  <property fmtid="{D5CDD505-2E9C-101B-9397-08002B2CF9AE}" pid="6" name="MSIP_Label_70499eb2-e279-4942-bd63-d5ebf8ec43c8_SiteId">
    <vt:lpwstr>43b185b9-e6d9-45a5-8e36-4c08dc0ab1a2</vt:lpwstr>
  </property>
  <property fmtid="{D5CDD505-2E9C-101B-9397-08002B2CF9AE}" pid="7" name="MSIP_Label_70499eb2-e279-4942-bd63-d5ebf8ec43c8_ActionId">
    <vt:lpwstr>5173044c-321c-48bf-a599-8d7ca44c4a9b</vt:lpwstr>
  </property>
  <property fmtid="{D5CDD505-2E9C-101B-9397-08002B2CF9AE}" pid="8" name="MSIP_Label_70499eb2-e279-4942-bd63-d5ebf8ec43c8_ContentBits">
    <vt:lpwstr>0</vt:lpwstr>
  </property>
  <property fmtid="{D5CDD505-2E9C-101B-9397-08002B2CF9AE}" pid="9" name="ContentTypeId">
    <vt:lpwstr>0x010100EE26C19D1656444390095642822AB099</vt:lpwstr>
  </property>
  <property fmtid="{D5CDD505-2E9C-101B-9397-08002B2CF9AE}" pid="10" name="MediaServiceImageTags">
    <vt:lpwstr/>
  </property>
</Properties>
</file>