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4675" windowHeight="11790"/>
  </bookViews>
  <sheets>
    <sheet name="Top North American Ports" sheetId="2" r:id="rId1"/>
    <sheet name="CMAP Region" sheetId="1" r:id="rId2"/>
  </sheets>
  <calcPr calcId="145621"/>
</workbook>
</file>

<file path=xl/calcChain.xml><?xml version="1.0" encoding="utf-8"?>
<calcChain xmlns="http://schemas.openxmlformats.org/spreadsheetml/2006/main">
  <c r="L40" i="1" l="1"/>
  <c r="L42" i="1" s="1"/>
  <c r="L30" i="1"/>
  <c r="K40" i="1" l="1"/>
  <c r="K42" i="1" s="1"/>
  <c r="J33" i="1"/>
  <c r="J37" i="1" s="1"/>
  <c r="I33" i="1"/>
  <c r="I37" i="1" s="1"/>
  <c r="H33" i="1"/>
  <c r="H37" i="1" s="1"/>
  <c r="F33" i="1"/>
  <c r="F37" i="1" s="1"/>
  <c r="E33" i="1"/>
  <c r="E37" i="1" s="1"/>
  <c r="C33" i="1"/>
  <c r="C37" i="1" s="1"/>
  <c r="K30" i="1"/>
  <c r="J30" i="1"/>
  <c r="I30" i="1"/>
  <c r="H30" i="1"/>
  <c r="F30" i="1"/>
  <c r="F34" i="1" s="1"/>
  <c r="F38" i="1" s="1"/>
  <c r="E30" i="1"/>
  <c r="C30" i="1"/>
  <c r="H34" i="1" l="1"/>
  <c r="H38" i="1" s="1"/>
  <c r="H40" i="1" s="1"/>
  <c r="H42" i="1" s="1"/>
  <c r="E34" i="1"/>
  <c r="E38" i="1" s="1"/>
  <c r="J34" i="1"/>
  <c r="J38" i="1" s="1"/>
  <c r="J40" i="1" s="1"/>
  <c r="J42" i="1" s="1"/>
  <c r="C34" i="1"/>
  <c r="C38" i="1" s="1"/>
  <c r="C40" i="1" s="1"/>
  <c r="C42" i="1" s="1"/>
  <c r="I34" i="1"/>
  <c r="I38" i="1" s="1"/>
  <c r="E40" i="1"/>
  <c r="E42" i="1" s="1"/>
  <c r="F40" i="1"/>
  <c r="F42" i="1" s="1"/>
  <c r="I40" i="1"/>
  <c r="I42" i="1" s="1"/>
</calcChain>
</file>

<file path=xl/sharedStrings.xml><?xml version="1.0" encoding="utf-8"?>
<sst xmlns="http://schemas.openxmlformats.org/spreadsheetml/2006/main" count="63" uniqueCount="61">
  <si>
    <t>Annual Lifts</t>
  </si>
  <si>
    <t>Assumptions</t>
  </si>
  <si>
    <t>Railroad</t>
  </si>
  <si>
    <t>Facility</t>
  </si>
  <si>
    <t>US RRs</t>
  </si>
  <si>
    <t>Canadian RRs</t>
  </si>
  <si>
    <t>BNSF</t>
  </si>
  <si>
    <t>Corwith</t>
  </si>
  <si>
    <t>TEUs per Container</t>
  </si>
  <si>
    <t>Willow Springs</t>
  </si>
  <si>
    <t>Cicero</t>
  </si>
  <si>
    <t>Western Ave</t>
  </si>
  <si>
    <t>See freight system snapshot for detailed assumptions</t>
  </si>
  <si>
    <t>Logistics Park</t>
  </si>
  <si>
    <t>UP</t>
  </si>
  <si>
    <t>Global I</t>
  </si>
  <si>
    <t>Global II</t>
  </si>
  <si>
    <t>IMX</t>
  </si>
  <si>
    <t>Canal Street</t>
  </si>
  <si>
    <t>Yard Center</t>
  </si>
  <si>
    <t>Global III</t>
  </si>
  <si>
    <t>Joliet Intermodal</t>
  </si>
  <si>
    <t>CSX</t>
  </si>
  <si>
    <t>Bedford Park</t>
  </si>
  <si>
    <t>63rd Street (when was CSX)</t>
  </si>
  <si>
    <t>59th Street</t>
  </si>
  <si>
    <t>NS</t>
  </si>
  <si>
    <t>47th</t>
  </si>
  <si>
    <t>63rd Street</t>
  </si>
  <si>
    <t>Hanjin</t>
  </si>
  <si>
    <t>Calumet</t>
  </si>
  <si>
    <t>Landers</t>
  </si>
  <si>
    <t>CN</t>
  </si>
  <si>
    <t>Gateway</t>
  </si>
  <si>
    <t>CP</t>
  </si>
  <si>
    <t>Bensenville</t>
  </si>
  <si>
    <t>Schiller Park</t>
  </si>
  <si>
    <t>Total</t>
  </si>
  <si>
    <t>IAIS</t>
  </si>
  <si>
    <t>Blue Island</t>
  </si>
  <si>
    <t>Combined Lift Total</t>
  </si>
  <si>
    <t>Total Canadian RRs Lifts</t>
  </si>
  <si>
    <t>Total US RRs Lifts</t>
  </si>
  <si>
    <t>Gross TEUs</t>
  </si>
  <si>
    <t>Canadian RR</t>
  </si>
  <si>
    <t>US RR</t>
  </si>
  <si>
    <t>Net TEUs</t>
  </si>
  <si>
    <t>Laden Container Factor</t>
  </si>
  <si>
    <t>Source: Chicago Metropolitan Agency for Planning Estimates</t>
  </si>
  <si>
    <t>http://www.cmap.illinois.gov/mobility/freight/freight-data-resources</t>
  </si>
  <si>
    <t>Region</t>
  </si>
  <si>
    <t>TEU Equivalent (Millions)</t>
  </si>
  <si>
    <t>Chicago</t>
  </si>
  <si>
    <t>Los Angeles-Long Beach</t>
  </si>
  <si>
    <t>New York-New Jersey</t>
  </si>
  <si>
    <t>Vancouver</t>
  </si>
  <si>
    <t>Source: World Shipping Council, Chicago Metropolitan Agency for Planning estimates</t>
  </si>
  <si>
    <t>http://www.worldshipping.org/about-the-industry/global-trade/top-50-world-container-ports</t>
  </si>
  <si>
    <t>Joliet</t>
  </si>
  <si>
    <t>Top North American Container Ports by TEUs moved</t>
  </si>
  <si>
    <t>Savannah-Brunswick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</si>
</sst>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4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Fill="1" applyBorder="1"/>
    <xf numFmtId="0" fontId="0" fillId="0" borderId="5" xfId="0" applyBorder="1" applyAlignment="1">
      <alignment wrapText="1"/>
    </xf>
    <xf numFmtId="0" fontId="0" fillId="0" borderId="6" xfId="0" applyBorder="1"/>
    <xf numFmtId="0" fontId="0" fillId="0" borderId="7" xfId="0" applyBorder="1" applyAlignment="1">
      <alignment wrapText="1"/>
    </xf>
    <xf numFmtId="0" fontId="0" fillId="0" borderId="5" xfId="0" applyBorder="1"/>
    <xf numFmtId="164" fontId="0" fillId="0" borderId="8" xfId="1" applyNumberFormat="1" applyFont="1" applyBorder="1"/>
    <xf numFmtId="164" fontId="0" fillId="0" borderId="6" xfId="1" applyNumberFormat="1" applyFont="1" applyBorder="1"/>
    <xf numFmtId="164" fontId="0" fillId="0" borderId="7" xfId="1" applyNumberFormat="1" applyFont="1" applyBorder="1"/>
    <xf numFmtId="164" fontId="0" fillId="0" borderId="9" xfId="1" applyNumberFormat="1" applyFont="1" applyFill="1" applyBorder="1"/>
    <xf numFmtId="0" fontId="0" fillId="0" borderId="10" xfId="0" applyBorder="1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164" fontId="0" fillId="0" borderId="9" xfId="1" applyNumberFormat="1" applyFont="1" applyBorder="1"/>
    <xf numFmtId="164" fontId="0" fillId="0" borderId="0" xfId="1" applyNumberFormat="1" applyFont="1" applyBorder="1"/>
    <xf numFmtId="164" fontId="0" fillId="0" borderId="14" xfId="1" applyNumberFormat="1" applyFont="1" applyBorder="1"/>
    <xf numFmtId="0" fontId="0" fillId="0" borderId="0" xfId="0" applyBorder="1"/>
    <xf numFmtId="0" fontId="0" fillId="0" borderId="14" xfId="0" applyBorder="1"/>
    <xf numFmtId="0" fontId="0" fillId="0" borderId="1" xfId="0" applyBorder="1"/>
    <xf numFmtId="0" fontId="0" fillId="0" borderId="2" xfId="0" applyBorder="1"/>
    <xf numFmtId="10" fontId="0" fillId="0" borderId="3" xfId="2" applyNumberFormat="1" applyFont="1" applyBorder="1"/>
    <xf numFmtId="10" fontId="0" fillId="0" borderId="0" xfId="0" applyNumberFormat="1"/>
    <xf numFmtId="0" fontId="0" fillId="0" borderId="10" xfId="0" applyBorder="1"/>
    <xf numFmtId="164" fontId="0" fillId="0" borderId="15" xfId="1" applyNumberFormat="1" applyFont="1" applyBorder="1"/>
    <xf numFmtId="164" fontId="0" fillId="0" borderId="11" xfId="1" applyNumberFormat="1" applyFont="1" applyBorder="1"/>
    <xf numFmtId="164" fontId="0" fillId="0" borderId="12" xfId="1" applyNumberFormat="1" applyFont="1" applyBorder="1"/>
    <xf numFmtId="0" fontId="0" fillId="0" borderId="5" xfId="0" applyFill="1" applyBorder="1"/>
    <xf numFmtId="164" fontId="0" fillId="0" borderId="8" xfId="1" applyNumberFormat="1" applyFont="1" applyFill="1" applyBorder="1"/>
    <xf numFmtId="164" fontId="0" fillId="0" borderId="6" xfId="1" applyNumberFormat="1" applyFont="1" applyFill="1" applyBorder="1"/>
    <xf numFmtId="164" fontId="0" fillId="0" borderId="7" xfId="1" applyNumberFormat="1" applyFont="1" applyFill="1" applyBorder="1"/>
    <xf numFmtId="0" fontId="0" fillId="0" borderId="13" xfId="0" applyFill="1" applyBorder="1"/>
    <xf numFmtId="164" fontId="0" fillId="0" borderId="0" xfId="1" applyNumberFormat="1" applyFont="1" applyFill="1" applyBorder="1"/>
    <xf numFmtId="164" fontId="0" fillId="0" borderId="14" xfId="1" applyNumberFormat="1" applyFont="1" applyFill="1" applyBorder="1"/>
    <xf numFmtId="0" fontId="0" fillId="0" borderId="10" xfId="0" applyFill="1" applyBorder="1"/>
    <xf numFmtId="164" fontId="0" fillId="0" borderId="15" xfId="1" applyNumberFormat="1" applyFont="1" applyFill="1" applyBorder="1"/>
    <xf numFmtId="0" fontId="0" fillId="0" borderId="13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Fill="1" applyBorder="1"/>
    <xf numFmtId="164" fontId="0" fillId="0" borderId="4" xfId="1" applyNumberFormat="1" applyFont="1" applyFill="1" applyBorder="1"/>
    <xf numFmtId="164" fontId="0" fillId="0" borderId="2" xfId="1" applyNumberFormat="1" applyFont="1" applyBorder="1"/>
    <xf numFmtId="164" fontId="0" fillId="0" borderId="2" xfId="1" applyNumberFormat="1" applyFont="1" applyFill="1" applyBorder="1"/>
    <xf numFmtId="164" fontId="0" fillId="0" borderId="4" xfId="1" applyNumberFormat="1" applyFont="1" applyBorder="1"/>
    <xf numFmtId="164" fontId="0" fillId="0" borderId="3" xfId="1" applyNumberFormat="1" applyFont="1" applyFill="1" applyBorder="1"/>
    <xf numFmtId="164" fontId="0" fillId="0" borderId="3" xfId="1" applyNumberFormat="1" applyFont="1" applyBorder="1"/>
    <xf numFmtId="164" fontId="0" fillId="0" borderId="0" xfId="1" applyNumberFormat="1" applyFont="1"/>
    <xf numFmtId="164" fontId="0" fillId="0" borderId="12" xfId="1" applyNumberFormat="1" applyFont="1" applyFill="1" applyBorder="1"/>
    <xf numFmtId="0" fontId="0" fillId="0" borderId="1" xfId="0" applyBorder="1" applyAlignment="1">
      <alignment vertical="center"/>
    </xf>
    <xf numFmtId="0" fontId="0" fillId="0" borderId="2" xfId="0" applyBorder="1" applyAlignment="1">
      <alignment wrapText="1"/>
    </xf>
    <xf numFmtId="43" fontId="0" fillId="0" borderId="2" xfId="1" applyNumberFormat="1" applyFont="1" applyFill="1" applyBorder="1"/>
    <xf numFmtId="43" fontId="0" fillId="0" borderId="3" xfId="1" applyNumberFormat="1" applyFont="1" applyFill="1" applyBorder="1"/>
    <xf numFmtId="0" fontId="0" fillId="0" borderId="0" xfId="0" applyFill="1"/>
    <xf numFmtId="2" fontId="0" fillId="0" borderId="0" xfId="0" applyNumberFormat="1"/>
    <xf numFmtId="0" fontId="0" fillId="0" borderId="0" xfId="0" applyFill="1" applyBorder="1"/>
    <xf numFmtId="0" fontId="0" fillId="0" borderId="9" xfId="0" applyBorder="1"/>
    <xf numFmtId="3" fontId="0" fillId="0" borderId="7" xfId="0" applyNumberFormat="1" applyBorder="1"/>
    <xf numFmtId="3" fontId="0" fillId="0" borderId="12" xfId="0" applyNumberFormat="1" applyBorder="1"/>
    <xf numFmtId="164" fontId="0" fillId="0" borderId="11" xfId="1" applyNumberFormat="1" applyFont="1" applyFill="1" applyBorder="1"/>
    <xf numFmtId="0" fontId="0" fillId="0" borderId="12" xfId="0" applyFill="1" applyBorder="1"/>
    <xf numFmtId="164" fontId="0" fillId="0" borderId="5" xfId="1" applyNumberFormat="1" applyFont="1" applyFill="1" applyBorder="1"/>
    <xf numFmtId="164" fontId="0" fillId="0" borderId="13" xfId="1" applyNumberFormat="1" applyFont="1" applyBorder="1"/>
    <xf numFmtId="164" fontId="0" fillId="0" borderId="10" xfId="1" applyNumberFormat="1" applyFont="1" applyFill="1" applyBorder="1"/>
    <xf numFmtId="3" fontId="0" fillId="0" borderId="14" xfId="0" applyNumberFormat="1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/>
    <xf numFmtId="0" fontId="0" fillId="0" borderId="11" xfId="0" applyBorder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/>
  </sheetViews>
  <sheetFormatPr defaultRowHeight="15" x14ac:dyDescent="0.25"/>
  <cols>
    <col min="1" max="1" width="22.42578125" bestFit="1" customWidth="1"/>
  </cols>
  <sheetData>
    <row r="1" spans="1:4" x14ac:dyDescent="0.25">
      <c r="A1" t="s">
        <v>50</v>
      </c>
      <c r="B1" t="s">
        <v>51</v>
      </c>
    </row>
    <row r="2" spans="1:4" x14ac:dyDescent="0.25">
      <c r="B2">
        <v>2011</v>
      </c>
      <c r="C2">
        <v>2012</v>
      </c>
      <c r="D2">
        <v>2013</v>
      </c>
    </row>
    <row r="3" spans="1:4" x14ac:dyDescent="0.25">
      <c r="A3" t="s">
        <v>52</v>
      </c>
      <c r="B3" s="55">
        <v>13.4</v>
      </c>
      <c r="C3" s="55">
        <v>14.19</v>
      </c>
      <c r="D3" s="55">
        <v>14.92</v>
      </c>
    </row>
    <row r="4" spans="1:4" x14ac:dyDescent="0.25">
      <c r="A4" t="s">
        <v>53</v>
      </c>
      <c r="B4" s="55">
        <v>14</v>
      </c>
      <c r="C4" s="55">
        <v>14.13</v>
      </c>
      <c r="D4" s="55">
        <v>14.6</v>
      </c>
    </row>
    <row r="5" spans="1:4" x14ac:dyDescent="0.25">
      <c r="A5" t="s">
        <v>54</v>
      </c>
      <c r="B5" s="55">
        <v>5.5</v>
      </c>
      <c r="C5" s="55">
        <v>5.53</v>
      </c>
      <c r="D5" s="55">
        <v>5.47</v>
      </c>
    </row>
    <row r="6" spans="1:4" x14ac:dyDescent="0.25">
      <c r="A6" t="s">
        <v>60</v>
      </c>
      <c r="B6" s="55">
        <v>2.94</v>
      </c>
      <c r="C6" s="55">
        <v>2.97</v>
      </c>
      <c r="D6" s="55">
        <v>3.03</v>
      </c>
    </row>
    <row r="7" spans="1:4" x14ac:dyDescent="0.25">
      <c r="A7" t="s">
        <v>55</v>
      </c>
      <c r="B7" s="55">
        <v>2.5099999999999998</v>
      </c>
      <c r="C7" s="55">
        <v>2.71</v>
      </c>
      <c r="D7" s="55">
        <v>2.83</v>
      </c>
    </row>
    <row r="10" spans="1:4" x14ac:dyDescent="0.25">
      <c r="A10" t="s">
        <v>59</v>
      </c>
    </row>
    <row r="11" spans="1:4" x14ac:dyDescent="0.25">
      <c r="A11" t="s">
        <v>56</v>
      </c>
    </row>
    <row r="12" spans="1:4" x14ac:dyDescent="0.25">
      <c r="A12" t="s">
        <v>57</v>
      </c>
    </row>
    <row r="13" spans="1:4" x14ac:dyDescent="0.25">
      <c r="A13" t="s">
        <v>49</v>
      </c>
    </row>
    <row r="29" spans="3:3" x14ac:dyDescent="0.25">
      <c r="C29" s="5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workbookViewId="0"/>
  </sheetViews>
  <sheetFormatPr defaultRowHeight="15" x14ac:dyDescent="0.25"/>
  <cols>
    <col min="1" max="1" width="11.7109375" customWidth="1"/>
    <col min="2" max="2" width="18.5703125" customWidth="1"/>
    <col min="3" max="3" width="14.42578125" bestFit="1" customWidth="1"/>
    <col min="4" max="4" width="10.140625" bestFit="1" customWidth="1"/>
    <col min="5" max="6" width="14.42578125" bestFit="1" customWidth="1"/>
    <col min="7" max="7" width="10.140625" bestFit="1" customWidth="1"/>
    <col min="8" max="8" width="14.42578125" bestFit="1" customWidth="1"/>
    <col min="9" max="12" width="14.28515625" bestFit="1" customWidth="1"/>
    <col min="14" max="14" width="11.140625" customWidth="1"/>
  </cols>
  <sheetData>
    <row r="1" spans="1:17" ht="21" x14ac:dyDescent="0.35">
      <c r="C1" s="74" t="s">
        <v>0</v>
      </c>
      <c r="D1" s="75"/>
      <c r="E1" s="75"/>
      <c r="F1" s="75"/>
      <c r="G1" s="75"/>
      <c r="H1" s="75"/>
      <c r="I1" s="75"/>
      <c r="J1" s="75"/>
      <c r="K1" s="76"/>
      <c r="N1" s="77" t="s">
        <v>1</v>
      </c>
      <c r="O1" s="78"/>
      <c r="P1" s="79"/>
    </row>
    <row r="2" spans="1:17" ht="30.75" x14ac:dyDescent="0.3">
      <c r="A2" s="1" t="s">
        <v>2</v>
      </c>
      <c r="B2" s="2" t="s">
        <v>3</v>
      </c>
      <c r="C2" s="1">
        <v>2000</v>
      </c>
      <c r="D2" s="2"/>
      <c r="E2" s="1">
        <v>2005</v>
      </c>
      <c r="F2" s="2">
        <v>2006</v>
      </c>
      <c r="G2" s="1"/>
      <c r="H2" s="2">
        <v>2009</v>
      </c>
      <c r="I2" s="1">
        <v>2010</v>
      </c>
      <c r="J2" s="3">
        <v>2011</v>
      </c>
      <c r="K2" s="4">
        <v>2012</v>
      </c>
      <c r="L2" s="4">
        <v>2013</v>
      </c>
      <c r="N2" s="5"/>
      <c r="O2" s="6" t="s">
        <v>4</v>
      </c>
      <c r="P2" s="7" t="s">
        <v>5</v>
      </c>
    </row>
    <row r="3" spans="1:17" ht="30" x14ac:dyDescent="0.25">
      <c r="A3" s="69" t="s">
        <v>6</v>
      </c>
      <c r="B3" s="8" t="s">
        <v>7</v>
      </c>
      <c r="C3" s="9">
        <v>751154</v>
      </c>
      <c r="D3" s="10"/>
      <c r="E3" s="9">
        <v>729664</v>
      </c>
      <c r="F3" s="10">
        <v>757000</v>
      </c>
      <c r="G3" s="9"/>
      <c r="H3" s="10">
        <v>654927</v>
      </c>
      <c r="I3" s="9">
        <v>708125</v>
      </c>
      <c r="J3" s="11">
        <v>744803</v>
      </c>
      <c r="K3" s="12">
        <v>806336</v>
      </c>
      <c r="L3" s="31">
        <v>863946</v>
      </c>
      <c r="N3" s="13" t="s">
        <v>8</v>
      </c>
      <c r="O3" s="14">
        <v>2.23</v>
      </c>
      <c r="P3" s="15">
        <v>1.75</v>
      </c>
    </row>
    <row r="4" spans="1:17" x14ac:dyDescent="0.25">
      <c r="A4" s="70"/>
      <c r="B4" s="16" t="s">
        <v>9</v>
      </c>
      <c r="C4" s="17">
        <v>697303</v>
      </c>
      <c r="D4" s="18"/>
      <c r="E4" s="17">
        <v>769939</v>
      </c>
      <c r="F4" s="18">
        <v>698000</v>
      </c>
      <c r="G4" s="17"/>
      <c r="H4" s="18">
        <v>462507</v>
      </c>
      <c r="I4" s="17">
        <v>457458</v>
      </c>
      <c r="J4" s="19">
        <v>492680</v>
      </c>
      <c r="K4" s="12">
        <v>512604</v>
      </c>
      <c r="L4" s="12">
        <v>529134</v>
      </c>
      <c r="N4" s="16"/>
      <c r="O4" s="20"/>
      <c r="P4" s="21"/>
    </row>
    <row r="5" spans="1:17" x14ac:dyDescent="0.25">
      <c r="A5" s="70"/>
      <c r="B5" s="16" t="s">
        <v>10</v>
      </c>
      <c r="C5" s="17">
        <v>446036</v>
      </c>
      <c r="D5" s="18"/>
      <c r="E5" s="17">
        <v>521931</v>
      </c>
      <c r="F5" s="18">
        <v>533000</v>
      </c>
      <c r="G5" s="17"/>
      <c r="H5" s="18">
        <v>391801</v>
      </c>
      <c r="I5" s="17">
        <v>370216</v>
      </c>
      <c r="J5" s="19">
        <v>392271</v>
      </c>
      <c r="K5" s="12">
        <v>418003</v>
      </c>
      <c r="L5" s="12">
        <v>449355</v>
      </c>
      <c r="N5" s="22"/>
      <c r="O5" s="23"/>
      <c r="P5" s="24"/>
      <c r="Q5" s="25"/>
    </row>
    <row r="6" spans="1:17" x14ac:dyDescent="0.25">
      <c r="A6" s="70"/>
      <c r="B6" s="16" t="s">
        <v>11</v>
      </c>
      <c r="C6" s="17">
        <v>50853</v>
      </c>
      <c r="D6" s="18"/>
      <c r="E6" s="17"/>
      <c r="F6" s="18"/>
      <c r="G6" s="17"/>
      <c r="H6" s="18"/>
      <c r="I6" s="17"/>
      <c r="J6" s="19"/>
      <c r="K6" s="17"/>
      <c r="L6" s="57"/>
      <c r="N6" t="s">
        <v>12</v>
      </c>
    </row>
    <row r="7" spans="1:17" x14ac:dyDescent="0.25">
      <c r="A7" s="71"/>
      <c r="B7" s="26" t="s">
        <v>13</v>
      </c>
      <c r="C7" s="27"/>
      <c r="D7" s="28"/>
      <c r="E7" s="27">
        <v>454178</v>
      </c>
      <c r="F7" s="28">
        <v>727322</v>
      </c>
      <c r="G7" s="27"/>
      <c r="H7" s="28">
        <v>707277</v>
      </c>
      <c r="I7" s="27">
        <v>848808</v>
      </c>
      <c r="J7" s="29">
        <v>898999</v>
      </c>
      <c r="K7" s="12">
        <v>893306</v>
      </c>
      <c r="L7" s="38">
        <v>919791</v>
      </c>
    </row>
    <row r="8" spans="1:17" x14ac:dyDescent="0.25">
      <c r="A8" s="66" t="s">
        <v>14</v>
      </c>
      <c r="B8" s="30" t="s">
        <v>15</v>
      </c>
      <c r="C8" s="31">
        <v>335286</v>
      </c>
      <c r="D8" s="10"/>
      <c r="E8" s="31">
        <v>322978</v>
      </c>
      <c r="F8" s="32">
        <v>321000</v>
      </c>
      <c r="G8" s="9"/>
      <c r="H8" s="32">
        <v>306366</v>
      </c>
      <c r="I8" s="31">
        <v>317492</v>
      </c>
      <c r="J8" s="33">
        <v>295216</v>
      </c>
      <c r="K8" s="31">
        <v>308097</v>
      </c>
      <c r="L8" s="31">
        <v>264784</v>
      </c>
    </row>
    <row r="9" spans="1:17" x14ac:dyDescent="0.25">
      <c r="A9" s="67"/>
      <c r="B9" s="34" t="s">
        <v>16</v>
      </c>
      <c r="C9" s="12">
        <v>304174</v>
      </c>
      <c r="D9" s="18"/>
      <c r="E9" s="17">
        <v>299806</v>
      </c>
      <c r="F9" s="35">
        <v>297000</v>
      </c>
      <c r="G9" s="12"/>
      <c r="H9" s="35">
        <v>284794</v>
      </c>
      <c r="I9" s="12">
        <v>343186</v>
      </c>
      <c r="J9" s="36">
        <v>292997</v>
      </c>
      <c r="K9" s="12">
        <v>255749</v>
      </c>
      <c r="L9" s="12">
        <v>258044</v>
      </c>
    </row>
    <row r="10" spans="1:17" x14ac:dyDescent="0.25">
      <c r="A10" s="67"/>
      <c r="B10" s="34" t="s">
        <v>17</v>
      </c>
      <c r="C10" s="12">
        <v>113182</v>
      </c>
      <c r="D10" s="18"/>
      <c r="E10" s="17"/>
      <c r="F10" s="18"/>
      <c r="G10" s="17"/>
      <c r="H10" s="18"/>
      <c r="I10" s="17"/>
      <c r="J10" s="19"/>
      <c r="K10" s="17"/>
      <c r="L10" s="57"/>
    </row>
    <row r="11" spans="1:17" x14ac:dyDescent="0.25">
      <c r="A11" s="67"/>
      <c r="B11" s="34" t="s">
        <v>18</v>
      </c>
      <c r="C11" s="12">
        <v>134646</v>
      </c>
      <c r="D11" s="18"/>
      <c r="E11" s="17">
        <v>153209</v>
      </c>
      <c r="F11" s="18">
        <v>155000</v>
      </c>
      <c r="G11" s="17"/>
      <c r="H11" s="18">
        <v>142969</v>
      </c>
      <c r="I11" s="17">
        <v>120937</v>
      </c>
      <c r="J11" s="19"/>
      <c r="K11" s="17"/>
      <c r="L11" s="57"/>
    </row>
    <row r="12" spans="1:17" x14ac:dyDescent="0.25">
      <c r="A12" s="67"/>
      <c r="B12" s="34" t="s">
        <v>19</v>
      </c>
      <c r="C12" s="12">
        <v>263914</v>
      </c>
      <c r="D12" s="18"/>
      <c r="E12" s="17">
        <v>231049</v>
      </c>
      <c r="F12" s="18">
        <v>248000</v>
      </c>
      <c r="G12" s="17"/>
      <c r="H12" s="18">
        <v>200132</v>
      </c>
      <c r="I12" s="17">
        <v>240668</v>
      </c>
      <c r="J12" s="19">
        <v>276546</v>
      </c>
      <c r="K12" s="12">
        <v>273600</v>
      </c>
      <c r="L12" s="12">
        <v>208664</v>
      </c>
    </row>
    <row r="13" spans="1:17" x14ac:dyDescent="0.25">
      <c r="A13" s="67"/>
      <c r="B13" s="34" t="s">
        <v>20</v>
      </c>
      <c r="C13" s="17"/>
      <c r="D13" s="18"/>
      <c r="E13" s="17">
        <v>103768</v>
      </c>
      <c r="F13" s="18">
        <v>55088</v>
      </c>
      <c r="G13" s="17"/>
      <c r="H13" s="18">
        <v>144843</v>
      </c>
      <c r="I13" s="17">
        <v>150181</v>
      </c>
      <c r="J13" s="19">
        <v>160060</v>
      </c>
      <c r="K13" s="12">
        <v>140439</v>
      </c>
      <c r="L13" s="12">
        <v>139470</v>
      </c>
    </row>
    <row r="14" spans="1:17" x14ac:dyDescent="0.25">
      <c r="A14" s="68"/>
      <c r="B14" s="37" t="s">
        <v>21</v>
      </c>
      <c r="C14" s="27"/>
      <c r="D14" s="28"/>
      <c r="E14" s="27"/>
      <c r="F14" s="28"/>
      <c r="G14" s="27"/>
      <c r="H14" s="28"/>
      <c r="I14" s="27">
        <v>118461</v>
      </c>
      <c r="J14" s="29">
        <v>297934</v>
      </c>
      <c r="K14" s="38">
        <v>347737</v>
      </c>
      <c r="L14" s="12">
        <v>485835</v>
      </c>
    </row>
    <row r="15" spans="1:17" x14ac:dyDescent="0.25">
      <c r="A15" s="66" t="s">
        <v>22</v>
      </c>
      <c r="B15" s="30" t="s">
        <v>23</v>
      </c>
      <c r="C15" s="31">
        <v>612986</v>
      </c>
      <c r="D15" s="10"/>
      <c r="E15" s="31">
        <v>875225</v>
      </c>
      <c r="F15" s="32">
        <v>918680</v>
      </c>
      <c r="G15" s="9"/>
      <c r="H15" s="32">
        <v>792478</v>
      </c>
      <c r="I15" s="31">
        <v>846185</v>
      </c>
      <c r="J15" s="33">
        <v>821403</v>
      </c>
      <c r="K15" s="62">
        <v>838168</v>
      </c>
      <c r="L15" s="31">
        <v>875196</v>
      </c>
    </row>
    <row r="16" spans="1:17" ht="30" x14ac:dyDescent="0.25">
      <c r="A16" s="67"/>
      <c r="B16" s="39" t="s">
        <v>24</v>
      </c>
      <c r="C16" s="12">
        <v>262502</v>
      </c>
      <c r="D16" s="18"/>
      <c r="E16" s="17"/>
      <c r="F16" s="18"/>
      <c r="G16" s="17"/>
      <c r="H16" s="18"/>
      <c r="I16" s="17"/>
      <c r="J16" s="19"/>
      <c r="K16" s="63"/>
      <c r="L16" s="57"/>
    </row>
    <row r="17" spans="1:12" x14ac:dyDescent="0.25">
      <c r="A17" s="68"/>
      <c r="B17" s="37" t="s">
        <v>25</v>
      </c>
      <c r="C17" s="38">
        <v>355226</v>
      </c>
      <c r="D17" s="28"/>
      <c r="E17" s="27">
        <v>233480</v>
      </c>
      <c r="F17" s="28">
        <v>217000</v>
      </c>
      <c r="G17" s="27"/>
      <c r="H17" s="28">
        <v>499397</v>
      </c>
      <c r="I17" s="27">
        <v>249932</v>
      </c>
      <c r="J17" s="29">
        <v>246204</v>
      </c>
      <c r="K17" s="64">
        <v>261025</v>
      </c>
      <c r="L17" s="38">
        <v>264246</v>
      </c>
    </row>
    <row r="18" spans="1:12" x14ac:dyDescent="0.25">
      <c r="A18" s="80" t="s">
        <v>26</v>
      </c>
      <c r="B18" s="30" t="s">
        <v>27</v>
      </c>
      <c r="C18" s="31">
        <v>440491</v>
      </c>
      <c r="D18" s="10"/>
      <c r="E18" s="31">
        <v>385843</v>
      </c>
      <c r="F18" s="32">
        <v>409971</v>
      </c>
      <c r="G18" s="9"/>
      <c r="H18" s="32">
        <v>429091</v>
      </c>
      <c r="I18" s="31">
        <v>488685</v>
      </c>
      <c r="J18" s="33">
        <v>523737</v>
      </c>
      <c r="K18" s="12">
        <v>566586</v>
      </c>
      <c r="L18" s="12">
        <v>578545</v>
      </c>
    </row>
    <row r="19" spans="1:12" x14ac:dyDescent="0.25">
      <c r="A19" s="81"/>
      <c r="B19" s="34" t="s">
        <v>28</v>
      </c>
      <c r="C19" s="12">
        <v>15701</v>
      </c>
      <c r="D19" s="18"/>
      <c r="E19" s="12">
        <v>260299</v>
      </c>
      <c r="F19" s="35">
        <v>251160</v>
      </c>
      <c r="G19" s="17"/>
      <c r="H19" s="35">
        <v>256570</v>
      </c>
      <c r="I19" s="12">
        <v>318952</v>
      </c>
      <c r="J19" s="36">
        <v>341552</v>
      </c>
      <c r="K19" s="12">
        <v>312750</v>
      </c>
      <c r="L19" s="12">
        <v>335601</v>
      </c>
    </row>
    <row r="20" spans="1:12" x14ac:dyDescent="0.25">
      <c r="A20" s="81"/>
      <c r="B20" s="34" t="s">
        <v>29</v>
      </c>
      <c r="C20" s="12">
        <v>64140</v>
      </c>
      <c r="D20" s="18"/>
      <c r="E20" s="17"/>
      <c r="F20" s="18"/>
      <c r="G20" s="17"/>
      <c r="H20" s="18"/>
      <c r="I20" s="17"/>
      <c r="J20" s="19"/>
      <c r="K20" s="17"/>
      <c r="L20" s="57"/>
    </row>
    <row r="21" spans="1:12" x14ac:dyDescent="0.25">
      <c r="A21" s="81"/>
      <c r="B21" s="34" t="s">
        <v>30</v>
      </c>
      <c r="C21" s="12">
        <v>29369</v>
      </c>
      <c r="D21" s="18"/>
      <c r="E21" s="17">
        <v>26526</v>
      </c>
      <c r="F21" s="18">
        <v>26223</v>
      </c>
      <c r="G21" s="17"/>
      <c r="H21" s="18">
        <v>23074</v>
      </c>
      <c r="I21" s="17">
        <v>33257</v>
      </c>
      <c r="J21" s="19">
        <v>40513</v>
      </c>
      <c r="K21" s="12">
        <v>47993</v>
      </c>
      <c r="L21" s="12">
        <v>72777</v>
      </c>
    </row>
    <row r="22" spans="1:12" x14ac:dyDescent="0.25">
      <c r="A22" s="82"/>
      <c r="B22" s="34" t="s">
        <v>31</v>
      </c>
      <c r="C22" s="12">
        <v>320820</v>
      </c>
      <c r="D22" s="18"/>
      <c r="E22" s="17">
        <v>337795</v>
      </c>
      <c r="F22" s="18">
        <v>341772</v>
      </c>
      <c r="G22" s="17"/>
      <c r="H22" s="18">
        <v>265469</v>
      </c>
      <c r="I22" s="17">
        <v>286548</v>
      </c>
      <c r="J22" s="19">
        <v>363595</v>
      </c>
      <c r="K22" s="12">
        <v>419582</v>
      </c>
      <c r="L22" s="12">
        <v>441347</v>
      </c>
    </row>
    <row r="23" spans="1:12" x14ac:dyDescent="0.25">
      <c r="A23" s="69" t="s">
        <v>32</v>
      </c>
      <c r="B23" s="30" t="s">
        <v>33</v>
      </c>
      <c r="C23" s="31">
        <v>480000</v>
      </c>
      <c r="D23" s="10"/>
      <c r="E23" s="31">
        <v>313559</v>
      </c>
      <c r="F23" s="32">
        <v>327327</v>
      </c>
      <c r="G23" s="9"/>
      <c r="H23" s="32">
        <v>370000</v>
      </c>
      <c r="I23" s="31">
        <v>300000</v>
      </c>
      <c r="J23" s="32">
        <v>335000</v>
      </c>
      <c r="K23" s="31">
        <v>440000</v>
      </c>
      <c r="L23" s="33">
        <v>459000</v>
      </c>
    </row>
    <row r="24" spans="1:12" x14ac:dyDescent="0.25">
      <c r="A24" s="71"/>
      <c r="B24" s="37" t="s">
        <v>58</v>
      </c>
      <c r="C24" s="38"/>
      <c r="D24" s="28"/>
      <c r="E24" s="38"/>
      <c r="F24" s="60"/>
      <c r="G24" s="27"/>
      <c r="H24" s="60"/>
      <c r="I24" s="38"/>
      <c r="J24" s="60"/>
      <c r="K24" s="38"/>
      <c r="L24" s="49">
        <v>15000</v>
      </c>
    </row>
    <row r="25" spans="1:12" x14ac:dyDescent="0.25">
      <c r="A25" s="66" t="s">
        <v>34</v>
      </c>
      <c r="B25" s="34" t="s">
        <v>35</v>
      </c>
      <c r="C25" s="12">
        <v>86198</v>
      </c>
      <c r="D25" s="18"/>
      <c r="E25" s="17"/>
      <c r="F25" s="18"/>
      <c r="G25" s="17"/>
      <c r="H25" s="35">
        <v>103375</v>
      </c>
      <c r="I25" s="12">
        <v>128040</v>
      </c>
      <c r="J25" s="36">
        <v>136829</v>
      </c>
      <c r="K25" s="12">
        <v>187009</v>
      </c>
      <c r="L25" s="12">
        <v>249645</v>
      </c>
    </row>
    <row r="26" spans="1:12" x14ac:dyDescent="0.25">
      <c r="A26" s="67"/>
      <c r="B26" s="34" t="s">
        <v>36</v>
      </c>
      <c r="C26" s="12">
        <v>91671</v>
      </c>
      <c r="D26" s="18"/>
      <c r="E26" s="17"/>
      <c r="F26" s="18"/>
      <c r="G26" s="17"/>
      <c r="H26" s="35">
        <v>73241</v>
      </c>
      <c r="I26" s="12">
        <v>139476</v>
      </c>
      <c r="J26" s="36">
        <v>83370</v>
      </c>
      <c r="K26" s="12">
        <v>56313</v>
      </c>
      <c r="L26" s="57"/>
    </row>
    <row r="27" spans="1:12" x14ac:dyDescent="0.25">
      <c r="A27" s="68"/>
      <c r="B27" s="37" t="s">
        <v>37</v>
      </c>
      <c r="C27" s="27"/>
      <c r="D27" s="28"/>
      <c r="E27" s="27">
        <v>195356</v>
      </c>
      <c r="F27" s="28">
        <v>203934</v>
      </c>
      <c r="G27" s="27"/>
      <c r="H27" s="28"/>
      <c r="I27" s="27"/>
      <c r="J27" s="29"/>
      <c r="K27" s="17"/>
      <c r="L27" s="57"/>
    </row>
    <row r="28" spans="1:12" x14ac:dyDescent="0.25">
      <c r="A28" s="40" t="s">
        <v>38</v>
      </c>
      <c r="B28" s="41" t="s">
        <v>39</v>
      </c>
      <c r="C28" s="42">
        <v>115117</v>
      </c>
      <c r="D28" s="43"/>
      <c r="E28" s="42">
        <v>35000</v>
      </c>
      <c r="F28" s="44">
        <v>36537</v>
      </c>
      <c r="G28" s="45"/>
      <c r="H28" s="44">
        <v>36537</v>
      </c>
      <c r="I28" s="42">
        <v>32000</v>
      </c>
      <c r="J28" s="46">
        <v>28000</v>
      </c>
      <c r="K28" s="42">
        <v>40345</v>
      </c>
      <c r="L28" s="42">
        <v>42196</v>
      </c>
    </row>
    <row r="30" spans="1:12" x14ac:dyDescent="0.25">
      <c r="A30" s="22" t="s">
        <v>40</v>
      </c>
      <c r="B30" s="23"/>
      <c r="C30" s="43">
        <f>SUM(C3:C28)</f>
        <v>5970769</v>
      </c>
      <c r="D30" s="43"/>
      <c r="E30" s="43">
        <f t="shared" ref="E30:L30" si="0">SUM(E3:E28)</f>
        <v>6249605</v>
      </c>
      <c r="F30" s="43">
        <f t="shared" si="0"/>
        <v>6524014</v>
      </c>
      <c r="G30" s="43"/>
      <c r="H30" s="43">
        <f t="shared" si="0"/>
        <v>6144848</v>
      </c>
      <c r="I30" s="43">
        <f t="shared" si="0"/>
        <v>6498607</v>
      </c>
      <c r="J30" s="43">
        <f t="shared" si="0"/>
        <v>6771709</v>
      </c>
      <c r="K30" s="43">
        <f t="shared" si="0"/>
        <v>7125642</v>
      </c>
      <c r="L30" s="47">
        <f t="shared" si="0"/>
        <v>7452576</v>
      </c>
    </row>
    <row r="33" spans="1:20" x14ac:dyDescent="0.25">
      <c r="A33" s="8" t="s">
        <v>41</v>
      </c>
      <c r="B33" s="6"/>
      <c r="C33" s="10">
        <f>SUM(C23:C27)</f>
        <v>657869</v>
      </c>
      <c r="D33" s="10"/>
      <c r="E33" s="10">
        <f t="shared" ref="E33:J33" si="1">SUM(E23:E27)</f>
        <v>508915</v>
      </c>
      <c r="F33" s="10">
        <f t="shared" si="1"/>
        <v>531261</v>
      </c>
      <c r="G33" s="10"/>
      <c r="H33" s="10">
        <f t="shared" si="1"/>
        <v>546616</v>
      </c>
      <c r="I33" s="10">
        <f t="shared" si="1"/>
        <v>567516</v>
      </c>
      <c r="J33" s="10">
        <f t="shared" si="1"/>
        <v>555199</v>
      </c>
      <c r="K33" s="10">
        <v>683322</v>
      </c>
      <c r="L33" s="58">
        <v>723645</v>
      </c>
    </row>
    <row r="34" spans="1:20" x14ac:dyDescent="0.25">
      <c r="A34" s="26" t="s">
        <v>42</v>
      </c>
      <c r="B34" s="14"/>
      <c r="C34" s="28">
        <f>C30-C33</f>
        <v>5312900</v>
      </c>
      <c r="D34" s="28"/>
      <c r="E34" s="28">
        <f t="shared" ref="E34:J34" si="2">E30-E33</f>
        <v>5740690</v>
      </c>
      <c r="F34" s="28">
        <f t="shared" si="2"/>
        <v>5992753</v>
      </c>
      <c r="G34" s="28"/>
      <c r="H34" s="28">
        <f t="shared" si="2"/>
        <v>5598232</v>
      </c>
      <c r="I34" s="28">
        <f t="shared" si="2"/>
        <v>5931091</v>
      </c>
      <c r="J34" s="28">
        <f t="shared" si="2"/>
        <v>6216510</v>
      </c>
      <c r="K34" s="28">
        <v>6442320</v>
      </c>
      <c r="L34" s="59">
        <v>6728931</v>
      </c>
    </row>
    <row r="35" spans="1:20" x14ac:dyDescent="0.25">
      <c r="C35" s="48"/>
      <c r="D35" s="48"/>
      <c r="E35" s="48"/>
      <c r="F35" s="48"/>
      <c r="G35" s="48"/>
      <c r="H35" s="48"/>
      <c r="I35" s="48"/>
      <c r="J35" s="48"/>
      <c r="K35" s="18"/>
    </row>
    <row r="36" spans="1:20" x14ac:dyDescent="0.25">
      <c r="C36" s="48"/>
      <c r="D36" s="48"/>
      <c r="E36" s="48"/>
      <c r="F36" s="48"/>
      <c r="G36" s="48"/>
      <c r="H36" s="48"/>
      <c r="I36" s="48"/>
      <c r="J36" s="48"/>
      <c r="K36" s="18"/>
    </row>
    <row r="37" spans="1:20" x14ac:dyDescent="0.25">
      <c r="A37" s="69" t="s">
        <v>43</v>
      </c>
      <c r="B37" s="6" t="s">
        <v>44</v>
      </c>
      <c r="C37" s="10">
        <f>C33*$P$3</f>
        <v>1151270.75</v>
      </c>
      <c r="D37" s="10"/>
      <c r="E37" s="10">
        <f t="shared" ref="E37:J37" si="3">E33*$P$3</f>
        <v>890601.25</v>
      </c>
      <c r="F37" s="10">
        <f t="shared" si="3"/>
        <v>929706.75</v>
      </c>
      <c r="G37" s="10"/>
      <c r="H37" s="10">
        <f t="shared" si="3"/>
        <v>956578</v>
      </c>
      <c r="I37" s="10">
        <f t="shared" si="3"/>
        <v>993153</v>
      </c>
      <c r="J37" s="10">
        <f t="shared" si="3"/>
        <v>971598.25</v>
      </c>
      <c r="K37" s="10">
        <v>1195814</v>
      </c>
      <c r="L37" s="58">
        <v>1357398</v>
      </c>
    </row>
    <row r="38" spans="1:20" x14ac:dyDescent="0.25">
      <c r="A38" s="70"/>
      <c r="B38" s="20" t="s">
        <v>45</v>
      </c>
      <c r="C38" s="18">
        <f>C34*$O$3</f>
        <v>11847767</v>
      </c>
      <c r="D38" s="18"/>
      <c r="E38" s="18">
        <f t="shared" ref="E38:J38" si="4">E34*$O$3</f>
        <v>12801738.699999999</v>
      </c>
      <c r="F38" s="18">
        <f t="shared" si="4"/>
        <v>13363839.189999999</v>
      </c>
      <c r="G38" s="18"/>
      <c r="H38" s="18">
        <f t="shared" si="4"/>
        <v>12484057.359999999</v>
      </c>
      <c r="I38" s="18">
        <f t="shared" si="4"/>
        <v>13226332.93</v>
      </c>
      <c r="J38" s="18">
        <f t="shared" si="4"/>
        <v>13862817.300000001</v>
      </c>
      <c r="K38" s="18">
        <v>14366714</v>
      </c>
      <c r="L38" s="65">
        <v>15005872</v>
      </c>
    </row>
    <row r="39" spans="1:20" x14ac:dyDescent="0.25">
      <c r="A39" s="70"/>
      <c r="B39" s="20"/>
      <c r="C39" s="18"/>
      <c r="D39" s="18"/>
      <c r="E39" s="18"/>
      <c r="F39" s="18"/>
      <c r="G39" s="18"/>
      <c r="H39" s="18"/>
      <c r="I39" s="18"/>
      <c r="J39" s="18"/>
      <c r="K39" s="18"/>
      <c r="L39" s="21"/>
    </row>
    <row r="40" spans="1:20" x14ac:dyDescent="0.25">
      <c r="A40" s="71"/>
      <c r="B40" s="14" t="s">
        <v>43</v>
      </c>
      <c r="C40" s="28">
        <f>SUM(C37:C38)</f>
        <v>12999037.75</v>
      </c>
      <c r="D40" s="28"/>
      <c r="E40" s="28">
        <f t="shared" ref="E40:J40" si="5">SUM(E37:E38)</f>
        <v>13692339.949999999</v>
      </c>
      <c r="F40" s="28">
        <f t="shared" si="5"/>
        <v>14293545.939999999</v>
      </c>
      <c r="G40" s="28"/>
      <c r="H40" s="28">
        <f t="shared" si="5"/>
        <v>13440635.359999999</v>
      </c>
      <c r="I40" s="28">
        <f t="shared" si="5"/>
        <v>14219485.93</v>
      </c>
      <c r="J40" s="28">
        <f t="shared" si="5"/>
        <v>14834415.550000001</v>
      </c>
      <c r="K40" s="60">
        <f>SUM(K37:K38)</f>
        <v>15562528</v>
      </c>
      <c r="L40" s="49">
        <f>SUM(L37:L38)</f>
        <v>16363270</v>
      </c>
    </row>
    <row r="41" spans="1:20" x14ac:dyDescent="0.25">
      <c r="C41" s="48"/>
      <c r="D41" s="48"/>
      <c r="E41" s="48"/>
      <c r="F41" s="48"/>
      <c r="G41" s="48"/>
      <c r="H41" s="48"/>
      <c r="I41" s="48"/>
      <c r="J41" s="48"/>
      <c r="K41" s="48"/>
    </row>
    <row r="42" spans="1:20" x14ac:dyDescent="0.25">
      <c r="A42" s="50" t="s">
        <v>46</v>
      </c>
      <c r="B42" s="51"/>
      <c r="C42" s="52">
        <f>C40*C43</f>
        <v>11502848.504975</v>
      </c>
      <c r="D42" s="44"/>
      <c r="E42" s="52">
        <f>E40*E43</f>
        <v>12116351.621755</v>
      </c>
      <c r="F42" s="52">
        <f>F40*F43</f>
        <v>12648358.802306</v>
      </c>
      <c r="G42" s="44"/>
      <c r="H42" s="52">
        <f>H40*H43</f>
        <v>11882865.721775999</v>
      </c>
      <c r="I42" s="52">
        <f>I40*I43</f>
        <v>12506037.875434998</v>
      </c>
      <c r="J42" s="52">
        <f>J40*J43</f>
        <v>13396960.683205001</v>
      </c>
      <c r="K42" s="52">
        <f>SUM(K40*K43)</f>
        <v>14189913.030400001</v>
      </c>
      <c r="L42" s="53">
        <f>SUM(L40*L43)</f>
        <v>14920029.586000001</v>
      </c>
    </row>
    <row r="43" spans="1:20" x14ac:dyDescent="0.25">
      <c r="A43" s="72" t="s">
        <v>47</v>
      </c>
      <c r="B43" s="73"/>
      <c r="C43" s="14">
        <v>0.88490000000000002</v>
      </c>
      <c r="D43" s="14"/>
      <c r="E43" s="14">
        <v>0.88490000000000002</v>
      </c>
      <c r="F43" s="14">
        <v>0.88490000000000002</v>
      </c>
      <c r="G43" s="14"/>
      <c r="H43" s="14">
        <v>0.8841</v>
      </c>
      <c r="I43" s="14">
        <v>0.87949999999999995</v>
      </c>
      <c r="J43" s="14">
        <v>0.90310000000000001</v>
      </c>
      <c r="K43" s="14">
        <v>0.91180000000000005</v>
      </c>
      <c r="L43" s="61">
        <v>0.91180000000000005</v>
      </c>
      <c r="M43" s="56"/>
    </row>
    <row r="44" spans="1:20" x14ac:dyDescent="0.25"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</row>
    <row r="46" spans="1:20" x14ac:dyDescent="0.25">
      <c r="A46" t="s">
        <v>48</v>
      </c>
    </row>
    <row r="47" spans="1:20" x14ac:dyDescent="0.25">
      <c r="A47" t="s">
        <v>49</v>
      </c>
    </row>
  </sheetData>
  <mergeCells count="10">
    <mergeCell ref="A25:A27"/>
    <mergeCell ref="A37:A40"/>
    <mergeCell ref="A43:B43"/>
    <mergeCell ref="C1:K1"/>
    <mergeCell ref="N1:P1"/>
    <mergeCell ref="A3:A7"/>
    <mergeCell ref="A8:A14"/>
    <mergeCell ref="A15:A17"/>
    <mergeCell ref="A18:A22"/>
    <mergeCell ref="A23:A24"/>
  </mergeCells>
  <pageMargins left="0.7" right="0.7" top="0.75" bottom="0.75" header="0.3" footer="0.3"/>
  <pageSetup orientation="portrait" r:id="rId1"/>
  <ignoredErrors>
    <ignoredError sqref="C30:K33 L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Top North American Ports</vt:lpstr>
      <vt:lpstr>CMAP Region</vt:lpstr>
    </vt:vector>
  </TitlesOfParts>
  <Company>CMAP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Peterson</dc:creator>
  <cp:lastModifiedBy>Brian Peterson</cp:lastModifiedBy>
  <dcterms:created xsi:type="dcterms:W3CDTF">2014-04-29T14:53:06Z</dcterms:created>
  <dcterms:modified xsi:type="dcterms:W3CDTF">2014-11-18T16:26:10Z</dcterms:modified>
</cp:coreProperties>
</file>