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jects_FY17\Comms\Joey\REI updates\Clusters\"/>
    </mc:Choice>
  </mc:AlternateContent>
  <bookViews>
    <workbookView xWindow="0" yWindow="0" windowWidth="25200" windowHeight="11850"/>
  </bookViews>
  <sheets>
    <sheet name="Busiest North American Ports" sheetId="2" r:id="rId1"/>
    <sheet name="Regional lifts" sheetId="1" r:id="rId2"/>
  </sheets>
  <calcPr calcId="162913"/>
</workbook>
</file>

<file path=xl/calcChain.xml><?xml version="1.0" encoding="utf-8"?>
<calcChain xmlns="http://schemas.openxmlformats.org/spreadsheetml/2006/main">
  <c r="I40" i="1" l="1"/>
  <c r="L38" i="1"/>
  <c r="K38" i="1"/>
  <c r="J38" i="1"/>
  <c r="I38" i="1"/>
  <c r="H38" i="1"/>
  <c r="G38" i="1"/>
  <c r="F38" i="1"/>
  <c r="E38" i="1"/>
  <c r="D38" i="1"/>
  <c r="C38" i="1"/>
  <c r="I28" i="1"/>
  <c r="L26" i="1"/>
  <c r="L42" i="1" s="1"/>
  <c r="K26" i="1"/>
  <c r="J26" i="1"/>
  <c r="I26" i="1"/>
  <c r="H26" i="1"/>
  <c r="G26" i="1"/>
  <c r="F26" i="1"/>
  <c r="E26" i="1"/>
  <c r="D26" i="1"/>
  <c r="D42" i="1" s="1"/>
  <c r="C26" i="1"/>
  <c r="E42" i="1" l="1"/>
  <c r="C42" i="1"/>
  <c r="K42" i="1"/>
  <c r="I42" i="1"/>
  <c r="F42" i="1"/>
  <c r="J42" i="1"/>
  <c r="G42" i="1"/>
  <c r="H42" i="1"/>
</calcChain>
</file>

<file path=xl/sharedStrings.xml><?xml version="1.0" encoding="utf-8"?>
<sst xmlns="http://schemas.openxmlformats.org/spreadsheetml/2006/main" count="144" uniqueCount="69">
  <si>
    <t>Assumptions</t>
  </si>
  <si>
    <t>Railroad</t>
  </si>
  <si>
    <t>Facility</t>
  </si>
  <si>
    <t>US RRs</t>
  </si>
  <si>
    <t>Canadian RRs</t>
  </si>
  <si>
    <t>BNSF</t>
  </si>
  <si>
    <t>Corwith</t>
  </si>
  <si>
    <t>TEUs per Container</t>
  </si>
  <si>
    <t>Willow Springs</t>
  </si>
  <si>
    <t>Cicero</t>
  </si>
  <si>
    <t>Logistics Park</t>
  </si>
  <si>
    <t>UP</t>
  </si>
  <si>
    <t>Global I</t>
  </si>
  <si>
    <t>Global II</t>
  </si>
  <si>
    <t>IMX</t>
  </si>
  <si>
    <t>Canal Street</t>
  </si>
  <si>
    <t>Yard Center</t>
  </si>
  <si>
    <t>Global III</t>
  </si>
  <si>
    <t>CSX</t>
  </si>
  <si>
    <t>Bedford Park</t>
  </si>
  <si>
    <t>59th Street</t>
  </si>
  <si>
    <t>NS</t>
  </si>
  <si>
    <t>47th</t>
  </si>
  <si>
    <t>Hanjin</t>
  </si>
  <si>
    <t>Calumet</t>
  </si>
  <si>
    <t>Landers</t>
  </si>
  <si>
    <t>CN</t>
  </si>
  <si>
    <t>CP</t>
  </si>
  <si>
    <t>Bensenville</t>
  </si>
  <si>
    <t>Schiller Park</t>
  </si>
  <si>
    <t>IAIS</t>
  </si>
  <si>
    <t>Blue Island</t>
  </si>
  <si>
    <t>Laden Container Factor</t>
  </si>
  <si>
    <t>Source: Chicago Metropolitan Agency for Planning Estimates</t>
  </si>
  <si>
    <t>http://www.cmap.illinois.gov/mobility/freight/freight-data-resources</t>
  </si>
  <si>
    <t>Region</t>
  </si>
  <si>
    <t>TEU Equivalent (Millions)</t>
  </si>
  <si>
    <t>Chicago</t>
  </si>
  <si>
    <t>Los Angeles-Long Beach</t>
  </si>
  <si>
    <t>New York-New Jersey</t>
  </si>
  <si>
    <t>http://www.worldshipping.org/about-the-industry/global-trade/top-50-world-container-ports</t>
  </si>
  <si>
    <t>Joliet</t>
  </si>
  <si>
    <t>Savannah-Brunswick</t>
  </si>
  <si>
    <t>Seattle-Tacoma</t>
  </si>
  <si>
    <t>Oakland</t>
  </si>
  <si>
    <t>Hampton Roads</t>
  </si>
  <si>
    <t>Houston</t>
  </si>
  <si>
    <t>Manzanillo (Mex)</t>
  </si>
  <si>
    <t>Vancouver (Can)</t>
  </si>
  <si>
    <t>closed</t>
  </si>
  <si>
    <t>N/A</t>
  </si>
  <si>
    <t>Note: TEU is a 20-foot equivalent freight cargo container. Data not available for 2001-04 and 2007-08.</t>
  </si>
  <si>
    <t>See freight system snapshot for detailed assumptions.</t>
  </si>
  <si>
    <t>U.S. Railroad Intermodal Lifts</t>
  </si>
  <si>
    <t>Year</t>
  </si>
  <si>
    <t>Western Ave.</t>
  </si>
  <si>
    <t>Joliet Intermodal Terminal</t>
  </si>
  <si>
    <t>63rd Street (Now NS)</t>
  </si>
  <si>
    <t>63rd Street (Fomerly CSX)</t>
  </si>
  <si>
    <t>Total Lifts - USA</t>
  </si>
  <si>
    <t>Canadian Railroad Intermodal Lifts</t>
  </si>
  <si>
    <t>Gateway (Markham)</t>
  </si>
  <si>
    <t>Bensenville-Schiller (Combined)</t>
  </si>
  <si>
    <t>Total Lifts - Canada</t>
  </si>
  <si>
    <t>Estimated TEUs</t>
  </si>
  <si>
    <t>Note: TEU is a 20-foot equivalent freight cargo container.</t>
  </si>
  <si>
    <t>Source: Chicago Metropolitan Agency for Planning estimates of regional</t>
  </si>
  <si>
    <t>intermodal activity; American Association of Port Authorities statistics.</t>
  </si>
  <si>
    <r>
      <t>Busiest North American ports by TEUs moved, 2011-15,</t>
    </r>
    <r>
      <rPr>
        <b/>
        <i/>
        <sz val="11"/>
        <color theme="1"/>
        <rFont val="Calibri"/>
        <family val="2"/>
        <scheme val="minor"/>
      </rPr>
      <t xml:space="preserve"> in millions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</si>
</sst>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%"/>
    <numFmt numFmtId="167" formatCode="#,##0.0"/>
    <numFmt numFmtId="168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25">
    <xf numFmtId="0" fontId="0" fillId="0" borderId="0" xfId="0"/>
    <xf numFmtId="0" fontId="0" fillId="0" borderId="6" xfId="0" applyBorder="1"/>
    <xf numFmtId="0" fontId="0" fillId="0" borderId="5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0" fillId="0" borderId="10" xfId="0" applyBorder="1"/>
    <xf numFmtId="164" fontId="0" fillId="0" borderId="11" xfId="1" applyNumberFormat="1" applyFont="1" applyBorder="1"/>
    <xf numFmtId="2" fontId="0" fillId="0" borderId="0" xfId="0" applyNumberFormat="1"/>
    <xf numFmtId="0" fontId="0" fillId="0" borderId="9" xfId="0" applyBorder="1"/>
    <xf numFmtId="0" fontId="0" fillId="0" borderId="15" xfId="0" applyBorder="1"/>
    <xf numFmtId="0" fontId="0" fillId="0" borderId="3" xfId="0" applyBorder="1" applyAlignment="1">
      <alignment horizont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5" xfId="0" applyFont="1" applyBorder="1" applyAlignment="1">
      <alignment horizontal="right" wrapText="1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0" fontId="0" fillId="0" borderId="3" xfId="2" applyNumberFormat="1" applyFont="1" applyBorder="1" applyAlignment="1">
      <alignment horizontal="right"/>
    </xf>
    <xf numFmtId="10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11" xfId="0" applyBorder="1" applyAlignment="1"/>
    <xf numFmtId="0" fontId="3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0" borderId="8" xfId="0" applyFont="1" applyBorder="1"/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3" fillId="0" borderId="9" xfId="0" applyFont="1" applyBorder="1"/>
    <xf numFmtId="3" fontId="3" fillId="0" borderId="1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/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0" fillId="0" borderId="7" xfId="0" applyBorder="1"/>
    <xf numFmtId="3" fontId="0" fillId="0" borderId="6" xfId="0" applyNumberFormat="1" applyBorder="1" applyAlignment="1">
      <alignment horizontal="center" vertical="center"/>
    </xf>
    <xf numFmtId="0" fontId="3" fillId="0" borderId="14" xfId="0" applyFont="1" applyBorder="1"/>
    <xf numFmtId="3" fontId="0" fillId="0" borderId="11" xfId="0" applyNumberFormat="1" applyBorder="1" applyAlignment="1">
      <alignment horizontal="center" vertical="center"/>
    </xf>
    <xf numFmtId="0" fontId="3" fillId="0" borderId="7" xfId="0" applyFont="1" applyBorder="1"/>
    <xf numFmtId="0" fontId="3" fillId="0" borderId="12" xfId="0" applyFont="1" applyBorder="1"/>
    <xf numFmtId="0" fontId="0" fillId="0" borderId="8" xfId="0" applyBorder="1"/>
    <xf numFmtId="3" fontId="0" fillId="0" borderId="5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90"/>
    </xf>
    <xf numFmtId="0" fontId="3" fillId="0" borderId="18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textRotation="90"/>
    </xf>
    <xf numFmtId="0" fontId="3" fillId="0" borderId="9" xfId="0" applyFont="1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0" fillId="0" borderId="13" xfId="0" applyBorder="1" applyAlignment="1">
      <alignment horizontal="left" vertical="center"/>
    </xf>
    <xf numFmtId="2" fontId="3" fillId="4" borderId="13" xfId="3" applyNumberFormat="1" applyFont="1" applyFill="1" applyBorder="1" applyAlignment="1">
      <alignment horizontal="center"/>
    </xf>
    <xf numFmtId="2" fontId="3" fillId="4" borderId="0" xfId="3" applyNumberFormat="1" applyFont="1" applyFill="1" applyBorder="1" applyAlignment="1">
      <alignment horizontal="center"/>
    </xf>
    <xf numFmtId="2" fontId="3" fillId="4" borderId="14" xfId="3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166" fontId="3" fillId="4" borderId="10" xfId="3" applyNumberFormat="1" applyFont="1" applyFill="1" applyBorder="1" applyAlignment="1">
      <alignment horizontal="center"/>
    </xf>
    <xf numFmtId="166" fontId="3" fillId="4" borderId="11" xfId="3" applyNumberFormat="1" applyFont="1" applyFill="1" applyBorder="1" applyAlignment="1">
      <alignment horizontal="center"/>
    </xf>
    <xf numFmtId="166" fontId="3" fillId="4" borderId="12" xfId="3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21" xfId="0" applyBorder="1"/>
    <xf numFmtId="3" fontId="0" fillId="0" borderId="22" xfId="0" applyNumberFormat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90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3" fontId="0" fillId="0" borderId="10" xfId="0" applyNumberForma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2" fontId="3" fillId="0" borderId="0" xfId="3" applyNumberFormat="1" applyFont="1" applyFill="1" applyBorder="1" applyAlignment="1">
      <alignment horizontal="center"/>
    </xf>
    <xf numFmtId="166" fontId="3" fillId="0" borderId="11" xfId="3" applyNumberFormat="1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9" fontId="0" fillId="0" borderId="0" xfId="2" applyFont="1" applyAlignment="1">
      <alignment horizontal="right"/>
    </xf>
    <xf numFmtId="0" fontId="5" fillId="0" borderId="0" xfId="0" applyFont="1"/>
    <xf numFmtId="168" fontId="0" fillId="0" borderId="0" xfId="0" applyNumberFormat="1"/>
    <xf numFmtId="0" fontId="0" fillId="0" borderId="9" xfId="0" applyFill="1" applyBorder="1"/>
    <xf numFmtId="167" fontId="0" fillId="0" borderId="4" xfId="0" applyNumberFormat="1" applyFill="1" applyBorder="1"/>
    <xf numFmtId="167" fontId="0" fillId="0" borderId="0" xfId="0" applyNumberFormat="1" applyFill="1" applyBorder="1"/>
    <xf numFmtId="0" fontId="0" fillId="0" borderId="4" xfId="0" applyBorder="1"/>
    <xf numFmtId="0" fontId="5" fillId="0" borderId="4" xfId="0" applyFont="1" applyBorder="1"/>
    <xf numFmtId="168" fontId="0" fillId="0" borderId="4" xfId="0" applyNumberFormat="1" applyBorder="1"/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4" fillId="3" borderId="1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21" xfId="0" applyBorder="1" applyAlignment="1">
      <alignment horizontal="center" vertical="center" textRotation="90"/>
    </xf>
  </cellXfs>
  <cellStyles count="4">
    <cellStyle name="Comma" xfId="1" builtinId="3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F4" sqref="F4"/>
    </sheetView>
  </sheetViews>
  <sheetFormatPr defaultRowHeight="15" x14ac:dyDescent="0.25"/>
  <cols>
    <col min="1" max="1" width="22.42578125" bestFit="1" customWidth="1"/>
  </cols>
  <sheetData>
    <row r="1" spans="1:8" x14ac:dyDescent="0.25">
      <c r="A1" s="91" t="s">
        <v>68</v>
      </c>
    </row>
    <row r="2" spans="1:8" ht="18.75" customHeight="1" x14ac:dyDescent="0.25">
      <c r="A2" s="97" t="s">
        <v>35</v>
      </c>
      <c r="B2" s="100" t="s">
        <v>36</v>
      </c>
      <c r="C2" s="101"/>
      <c r="D2" s="101"/>
      <c r="E2" s="101"/>
      <c r="F2" s="102"/>
    </row>
    <row r="3" spans="1:8" x14ac:dyDescent="0.25">
      <c r="A3" s="97"/>
      <c r="B3" s="97">
        <v>2011</v>
      </c>
      <c r="C3" s="97">
        <v>2012</v>
      </c>
      <c r="D3" s="97">
        <v>2013</v>
      </c>
      <c r="E3" s="97">
        <v>2014</v>
      </c>
      <c r="F3" s="97">
        <v>2015</v>
      </c>
    </row>
    <row r="4" spans="1:8" x14ac:dyDescent="0.25">
      <c r="A4" s="96" t="s">
        <v>37</v>
      </c>
      <c r="B4" s="98">
        <v>13.4</v>
      </c>
      <c r="C4" s="98">
        <v>14.19</v>
      </c>
      <c r="D4" s="98">
        <v>14.92</v>
      </c>
      <c r="E4" s="98">
        <v>15.4</v>
      </c>
      <c r="F4" s="94">
        <v>16.3</v>
      </c>
    </row>
    <row r="5" spans="1:8" x14ac:dyDescent="0.25">
      <c r="A5" s="96" t="s">
        <v>38</v>
      </c>
      <c r="B5" s="98">
        <v>14</v>
      </c>
      <c r="C5" s="98">
        <v>14.12</v>
      </c>
      <c r="D5" s="98">
        <v>14.6</v>
      </c>
      <c r="E5" s="98">
        <v>15.17</v>
      </c>
      <c r="F5" s="94">
        <v>15.4</v>
      </c>
    </row>
    <row r="6" spans="1:8" x14ac:dyDescent="0.25">
      <c r="A6" s="96" t="s">
        <v>39</v>
      </c>
      <c r="B6" s="98">
        <v>5.5</v>
      </c>
      <c r="C6" s="98">
        <v>5.53</v>
      </c>
      <c r="D6" s="98">
        <v>5.47</v>
      </c>
      <c r="E6" s="98">
        <v>5.77</v>
      </c>
      <c r="F6" s="94">
        <v>6.4</v>
      </c>
    </row>
    <row r="7" spans="1:8" x14ac:dyDescent="0.25">
      <c r="A7" s="96" t="s">
        <v>43</v>
      </c>
      <c r="B7" s="98">
        <v>3.52</v>
      </c>
      <c r="C7" s="98">
        <v>3.6</v>
      </c>
      <c r="D7" s="98">
        <v>3.46</v>
      </c>
      <c r="E7" s="98">
        <v>3.46</v>
      </c>
      <c r="F7" s="94">
        <v>3.5</v>
      </c>
    </row>
    <row r="8" spans="1:8" x14ac:dyDescent="0.25">
      <c r="A8" s="96" t="s">
        <v>42</v>
      </c>
      <c r="B8" s="98">
        <v>2.94</v>
      </c>
      <c r="C8" s="98">
        <v>2.97</v>
      </c>
      <c r="D8" s="98">
        <v>3.03</v>
      </c>
      <c r="E8" s="98">
        <v>3.35</v>
      </c>
      <c r="F8" s="94">
        <v>3.7</v>
      </c>
    </row>
    <row r="9" spans="1:8" x14ac:dyDescent="0.25">
      <c r="A9" s="96" t="s">
        <v>48</v>
      </c>
      <c r="B9" s="98">
        <v>2.5099999999999998</v>
      </c>
      <c r="C9" s="98">
        <v>2.71</v>
      </c>
      <c r="D9" s="98">
        <v>2.83</v>
      </c>
      <c r="E9" s="98">
        <v>2.91</v>
      </c>
      <c r="F9" s="94">
        <v>3.1</v>
      </c>
    </row>
    <row r="10" spans="1:8" x14ac:dyDescent="0.25">
      <c r="A10" s="96" t="s">
        <v>44</v>
      </c>
      <c r="B10" s="98">
        <v>2.34</v>
      </c>
      <c r="C10" s="98">
        <v>2.25</v>
      </c>
      <c r="D10" s="98">
        <v>2.35</v>
      </c>
      <c r="E10" s="98">
        <v>2.39</v>
      </c>
      <c r="F10" s="94">
        <v>2.2999999999999998</v>
      </c>
    </row>
    <row r="11" spans="1:8" x14ac:dyDescent="0.25">
      <c r="A11" s="96" t="s">
        <v>45</v>
      </c>
      <c r="B11" s="98">
        <v>1.92</v>
      </c>
      <c r="C11" s="98">
        <v>2.11</v>
      </c>
      <c r="D11" s="98">
        <v>2.23</v>
      </c>
      <c r="E11" s="98">
        <v>2.39</v>
      </c>
      <c r="F11" s="94">
        <v>2.6</v>
      </c>
    </row>
    <row r="12" spans="1:8" x14ac:dyDescent="0.25">
      <c r="A12" s="96" t="s">
        <v>47</v>
      </c>
      <c r="B12" s="98">
        <v>1.76</v>
      </c>
      <c r="C12" s="98">
        <v>1.99</v>
      </c>
      <c r="D12" s="98">
        <v>2.14</v>
      </c>
      <c r="E12" s="98">
        <v>2.37</v>
      </c>
      <c r="F12" s="94">
        <v>2.5</v>
      </c>
      <c r="H12" s="4"/>
    </row>
    <row r="13" spans="1:8" x14ac:dyDescent="0.25">
      <c r="A13" s="96" t="s">
        <v>46</v>
      </c>
      <c r="B13" s="98">
        <v>1.87</v>
      </c>
      <c r="C13" s="98">
        <v>1.92</v>
      </c>
      <c r="D13" s="98">
        <v>1.95</v>
      </c>
      <c r="E13" s="98">
        <v>1.95</v>
      </c>
      <c r="F13" s="94">
        <v>2.1</v>
      </c>
    </row>
    <row r="14" spans="1:8" x14ac:dyDescent="0.25">
      <c r="B14" s="92"/>
      <c r="C14" s="92"/>
      <c r="D14" s="92"/>
      <c r="E14" s="92"/>
      <c r="F14" s="95"/>
    </row>
    <row r="15" spans="1:8" x14ac:dyDescent="0.25">
      <c r="A15" s="93" t="s">
        <v>66</v>
      </c>
    </row>
    <row r="16" spans="1:8" x14ac:dyDescent="0.25">
      <c r="A16" t="s">
        <v>67</v>
      </c>
    </row>
    <row r="17" spans="1:1" x14ac:dyDescent="0.25">
      <c r="A17" t="s">
        <v>40</v>
      </c>
    </row>
    <row r="18" spans="1:1" x14ac:dyDescent="0.25">
      <c r="A18" t="s">
        <v>34</v>
      </c>
    </row>
    <row r="19" spans="1:1" x14ac:dyDescent="0.25">
      <c r="A19" s="93" t="s">
        <v>65</v>
      </c>
    </row>
    <row r="34" spans="3:3" x14ac:dyDescent="0.25">
      <c r="C34" s="8"/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="80" zoomScaleNormal="80" workbookViewId="0">
      <selection activeCell="L42" sqref="L42"/>
    </sheetView>
  </sheetViews>
  <sheetFormatPr defaultRowHeight="15" x14ac:dyDescent="0.25"/>
  <cols>
    <col min="1" max="1" width="15.85546875" style="16" customWidth="1"/>
    <col min="2" max="2" width="27.85546875" style="16" customWidth="1"/>
    <col min="3" max="3" width="16.42578125" style="16" customWidth="1"/>
    <col min="4" max="4" width="12" style="16" customWidth="1"/>
    <col min="5" max="5" width="17.140625" style="16" customWidth="1"/>
    <col min="6" max="6" width="17.85546875" style="16" customWidth="1"/>
    <col min="7" max="7" width="12.5703125" style="16" customWidth="1"/>
    <col min="8" max="8" width="18.28515625" style="16" customWidth="1"/>
    <col min="9" max="9" width="17.7109375" style="16" customWidth="1"/>
    <col min="10" max="10" width="18.5703125" style="16" customWidth="1"/>
    <col min="11" max="11" width="19.5703125" style="16" customWidth="1"/>
    <col min="12" max="12" width="16.5703125" style="16" customWidth="1"/>
    <col min="13" max="13" width="10.42578125" style="16" customWidth="1"/>
    <col min="14" max="14" width="13.5703125" style="16" customWidth="1"/>
    <col min="15" max="16384" width="9.140625" style="16"/>
  </cols>
  <sheetData>
    <row r="1" spans="1:17" x14ac:dyDescent="0.25">
      <c r="A1"/>
      <c r="B1"/>
      <c r="C1"/>
      <c r="D1"/>
      <c r="E1"/>
      <c r="F1"/>
      <c r="G1"/>
      <c r="H1"/>
      <c r="I1"/>
      <c r="J1"/>
      <c r="K1"/>
      <c r="L1" s="33"/>
      <c r="N1" s="121" t="s">
        <v>0</v>
      </c>
      <c r="O1" s="122"/>
      <c r="P1" s="123"/>
    </row>
    <row r="2" spans="1:17" ht="30" x14ac:dyDescent="0.25">
      <c r="A2" s="104" t="s">
        <v>1</v>
      </c>
      <c r="B2" s="107" t="s">
        <v>2</v>
      </c>
      <c r="C2" s="110" t="s">
        <v>53</v>
      </c>
      <c r="D2" s="111"/>
      <c r="E2" s="111"/>
      <c r="F2" s="111"/>
      <c r="G2" s="111"/>
      <c r="H2" s="111"/>
      <c r="I2" s="111"/>
      <c r="J2" s="111"/>
      <c r="K2" s="111"/>
      <c r="L2" s="111"/>
      <c r="N2" s="18"/>
      <c r="O2" s="19" t="s">
        <v>3</v>
      </c>
      <c r="P2" s="20" t="s">
        <v>4</v>
      </c>
    </row>
    <row r="3" spans="1:17" ht="30" x14ac:dyDescent="0.25">
      <c r="A3" s="105"/>
      <c r="B3" s="108"/>
      <c r="C3" s="112" t="s">
        <v>54</v>
      </c>
      <c r="D3" s="113"/>
      <c r="E3" s="113"/>
      <c r="F3" s="113"/>
      <c r="G3" s="113"/>
      <c r="H3" s="113"/>
      <c r="I3" s="113"/>
      <c r="J3" s="113"/>
      <c r="K3" s="113"/>
      <c r="L3" s="34"/>
      <c r="N3" s="21" t="s">
        <v>7</v>
      </c>
      <c r="O3" s="22">
        <v>2.34</v>
      </c>
      <c r="P3" s="23">
        <v>1.85</v>
      </c>
    </row>
    <row r="4" spans="1:17" x14ac:dyDescent="0.25">
      <c r="A4" s="106"/>
      <c r="B4" s="109"/>
      <c r="C4" s="35">
        <v>2000</v>
      </c>
      <c r="D4" s="36">
        <v>2005</v>
      </c>
      <c r="E4" s="36">
        <v>2006</v>
      </c>
      <c r="F4" s="36">
        <v>2009</v>
      </c>
      <c r="G4" s="36">
        <v>2010</v>
      </c>
      <c r="H4" s="36">
        <v>2011</v>
      </c>
      <c r="I4" s="36">
        <v>2012</v>
      </c>
      <c r="J4" s="36">
        <v>2013</v>
      </c>
      <c r="K4" s="36">
        <v>2014</v>
      </c>
      <c r="L4" s="11">
        <v>2015</v>
      </c>
      <c r="N4" s="24"/>
      <c r="O4" s="25"/>
      <c r="P4" s="26"/>
    </row>
    <row r="5" spans="1:17" x14ac:dyDescent="0.25">
      <c r="A5" s="114" t="s">
        <v>5</v>
      </c>
      <c r="B5" s="37" t="s">
        <v>6</v>
      </c>
      <c r="C5" s="38">
        <v>751154</v>
      </c>
      <c r="D5" s="39">
        <v>729664</v>
      </c>
      <c r="E5" s="39">
        <v>757000</v>
      </c>
      <c r="F5" s="39">
        <v>654927</v>
      </c>
      <c r="G5" s="39">
        <v>708125</v>
      </c>
      <c r="H5" s="39">
        <v>744803</v>
      </c>
      <c r="I5" s="39">
        <v>806336</v>
      </c>
      <c r="J5" s="39">
        <v>863946</v>
      </c>
      <c r="K5" s="39">
        <v>827398</v>
      </c>
      <c r="L5" s="12">
        <v>811417</v>
      </c>
      <c r="N5" s="27"/>
      <c r="O5" s="17"/>
      <c r="P5" s="28"/>
      <c r="Q5" s="29"/>
    </row>
    <row r="6" spans="1:17" x14ac:dyDescent="0.25">
      <c r="A6" s="115"/>
      <c r="B6" s="9" t="s">
        <v>8</v>
      </c>
      <c r="C6" s="40">
        <v>697303</v>
      </c>
      <c r="D6" s="41">
        <v>769939</v>
      </c>
      <c r="E6" s="41">
        <v>698000</v>
      </c>
      <c r="F6" s="41">
        <v>462507</v>
      </c>
      <c r="G6" s="41">
        <v>457458</v>
      </c>
      <c r="H6" s="41">
        <v>492680</v>
      </c>
      <c r="I6" s="41">
        <v>512604</v>
      </c>
      <c r="J6" s="41">
        <v>529134</v>
      </c>
      <c r="K6" s="41">
        <v>583928</v>
      </c>
      <c r="L6" s="14">
        <v>594313</v>
      </c>
      <c r="N6" s="99" t="s">
        <v>52</v>
      </c>
    </row>
    <row r="7" spans="1:17" x14ac:dyDescent="0.25">
      <c r="A7" s="115"/>
      <c r="B7" s="42" t="s">
        <v>9</v>
      </c>
      <c r="C7" s="43">
        <v>446036</v>
      </c>
      <c r="D7" s="44">
        <v>521931</v>
      </c>
      <c r="E7" s="44">
        <v>533000</v>
      </c>
      <c r="F7" s="44">
        <v>391801</v>
      </c>
      <c r="G7" s="44">
        <v>370216</v>
      </c>
      <c r="H7" s="44">
        <v>392271</v>
      </c>
      <c r="I7" s="44">
        <v>418003</v>
      </c>
      <c r="J7" s="44">
        <v>449355</v>
      </c>
      <c r="K7" s="44">
        <v>362144</v>
      </c>
      <c r="L7" s="14">
        <v>376347</v>
      </c>
    </row>
    <row r="8" spans="1:17" x14ac:dyDescent="0.25">
      <c r="A8" s="115"/>
      <c r="B8" s="9" t="s">
        <v>55</v>
      </c>
      <c r="C8" s="40">
        <v>50853</v>
      </c>
      <c r="D8" s="41" t="s">
        <v>50</v>
      </c>
      <c r="E8" s="41" t="s">
        <v>50</v>
      </c>
      <c r="F8" s="41" t="s">
        <v>49</v>
      </c>
      <c r="G8" s="41" t="s">
        <v>49</v>
      </c>
      <c r="H8" s="41" t="s">
        <v>49</v>
      </c>
      <c r="I8" s="41" t="s">
        <v>49</v>
      </c>
      <c r="J8" s="41" t="s">
        <v>49</v>
      </c>
      <c r="K8" s="41" t="s">
        <v>49</v>
      </c>
      <c r="L8" s="14" t="s">
        <v>49</v>
      </c>
    </row>
    <row r="9" spans="1:17" x14ac:dyDescent="0.25">
      <c r="A9" s="116"/>
      <c r="B9" s="45" t="s">
        <v>10</v>
      </c>
      <c r="C9" s="46" t="s">
        <v>50</v>
      </c>
      <c r="D9" s="47">
        <v>454178</v>
      </c>
      <c r="E9" s="47">
        <v>727322</v>
      </c>
      <c r="F9" s="47">
        <v>707277</v>
      </c>
      <c r="G9" s="47">
        <v>848808</v>
      </c>
      <c r="H9" s="47">
        <v>898999</v>
      </c>
      <c r="I9" s="47">
        <v>893306</v>
      </c>
      <c r="J9" s="47">
        <v>919791</v>
      </c>
      <c r="K9" s="47">
        <v>930297</v>
      </c>
      <c r="L9" s="13">
        <v>962067</v>
      </c>
    </row>
    <row r="10" spans="1:17" x14ac:dyDescent="0.25">
      <c r="A10" s="114" t="s">
        <v>11</v>
      </c>
      <c r="B10" s="48" t="s">
        <v>12</v>
      </c>
      <c r="C10" s="49">
        <v>335286</v>
      </c>
      <c r="D10" s="49">
        <v>322978</v>
      </c>
      <c r="E10" s="49">
        <v>321000</v>
      </c>
      <c r="F10" s="49">
        <v>306366</v>
      </c>
      <c r="G10" s="49">
        <v>317492</v>
      </c>
      <c r="H10" s="49">
        <v>295216</v>
      </c>
      <c r="I10" s="49">
        <v>308097</v>
      </c>
      <c r="J10" s="49">
        <v>264784</v>
      </c>
      <c r="K10" s="49">
        <v>316474</v>
      </c>
      <c r="L10" s="14">
        <v>346273</v>
      </c>
    </row>
    <row r="11" spans="1:17" x14ac:dyDescent="0.25">
      <c r="A11" s="115"/>
      <c r="B11" s="50" t="s">
        <v>13</v>
      </c>
      <c r="C11" s="44">
        <v>304174</v>
      </c>
      <c r="D11" s="44">
        <v>299806</v>
      </c>
      <c r="E11" s="44">
        <v>297000</v>
      </c>
      <c r="F11" s="44">
        <v>284794</v>
      </c>
      <c r="G11" s="44">
        <v>343186</v>
      </c>
      <c r="H11" s="44">
        <v>292997</v>
      </c>
      <c r="I11" s="44">
        <v>255749</v>
      </c>
      <c r="J11" s="44">
        <v>258044</v>
      </c>
      <c r="K11" s="44">
        <v>294633</v>
      </c>
      <c r="L11" s="14">
        <v>288086</v>
      </c>
    </row>
    <row r="12" spans="1:17" x14ac:dyDescent="0.25">
      <c r="A12" s="115"/>
      <c r="B12" s="5" t="s">
        <v>14</v>
      </c>
      <c r="C12" s="41">
        <v>113182</v>
      </c>
      <c r="D12" s="41" t="s">
        <v>50</v>
      </c>
      <c r="E12" s="41" t="s">
        <v>50</v>
      </c>
      <c r="F12" s="41" t="s">
        <v>49</v>
      </c>
      <c r="G12" s="41" t="s">
        <v>49</v>
      </c>
      <c r="H12" s="41" t="s">
        <v>49</v>
      </c>
      <c r="I12" s="41" t="s">
        <v>49</v>
      </c>
      <c r="J12" s="41" t="s">
        <v>49</v>
      </c>
      <c r="K12" s="41" t="s">
        <v>49</v>
      </c>
      <c r="L12" s="14" t="s">
        <v>49</v>
      </c>
    </row>
    <row r="13" spans="1:17" x14ac:dyDescent="0.25">
      <c r="A13" s="115"/>
      <c r="B13" s="50" t="s">
        <v>15</v>
      </c>
      <c r="C13" s="44">
        <v>134646</v>
      </c>
      <c r="D13" s="44">
        <v>153209</v>
      </c>
      <c r="E13" s="44">
        <v>155000</v>
      </c>
      <c r="F13" s="44">
        <v>142969</v>
      </c>
      <c r="G13" s="44">
        <v>120937</v>
      </c>
      <c r="H13" s="44" t="s">
        <v>49</v>
      </c>
      <c r="I13" s="44" t="s">
        <v>49</v>
      </c>
      <c r="J13" s="44" t="s">
        <v>49</v>
      </c>
      <c r="K13" s="44">
        <v>14371</v>
      </c>
      <c r="L13" s="14" t="s">
        <v>49</v>
      </c>
    </row>
    <row r="14" spans="1:17" x14ac:dyDescent="0.25">
      <c r="A14" s="115"/>
      <c r="B14" s="5" t="s">
        <v>16</v>
      </c>
      <c r="C14" s="41">
        <v>263914</v>
      </c>
      <c r="D14" s="41">
        <v>231049</v>
      </c>
      <c r="E14" s="41">
        <v>248000</v>
      </c>
      <c r="F14" s="41">
        <v>200132</v>
      </c>
      <c r="G14" s="41">
        <v>240668</v>
      </c>
      <c r="H14" s="41">
        <v>276546</v>
      </c>
      <c r="I14" s="41">
        <v>273600</v>
      </c>
      <c r="J14" s="41">
        <v>208664</v>
      </c>
      <c r="K14" s="41">
        <v>206417</v>
      </c>
      <c r="L14" s="14">
        <v>218525</v>
      </c>
    </row>
    <row r="15" spans="1:17" x14ac:dyDescent="0.25">
      <c r="A15" s="115"/>
      <c r="B15" s="50" t="s">
        <v>17</v>
      </c>
      <c r="C15" s="44" t="s">
        <v>50</v>
      </c>
      <c r="D15" s="44">
        <v>103768</v>
      </c>
      <c r="E15" s="44">
        <v>55088</v>
      </c>
      <c r="F15" s="44">
        <v>144843</v>
      </c>
      <c r="G15" s="44">
        <v>150181</v>
      </c>
      <c r="H15" s="44">
        <v>160060</v>
      </c>
      <c r="I15" s="44">
        <v>140439</v>
      </c>
      <c r="J15" s="44">
        <v>139470</v>
      </c>
      <c r="K15" s="44">
        <v>139051</v>
      </c>
      <c r="L15" s="14">
        <v>112875</v>
      </c>
    </row>
    <row r="16" spans="1:17" x14ac:dyDescent="0.25">
      <c r="A16" s="116"/>
      <c r="B16" s="3" t="s">
        <v>56</v>
      </c>
      <c r="C16" s="51" t="s">
        <v>50</v>
      </c>
      <c r="D16" s="51" t="s">
        <v>50</v>
      </c>
      <c r="E16" s="51" t="s">
        <v>50</v>
      </c>
      <c r="F16" s="51" t="s">
        <v>50</v>
      </c>
      <c r="G16" s="51">
        <v>118461</v>
      </c>
      <c r="H16" s="51">
        <v>297934</v>
      </c>
      <c r="I16" s="51">
        <v>347737</v>
      </c>
      <c r="J16" s="51">
        <v>485835</v>
      </c>
      <c r="K16" s="51">
        <v>494298</v>
      </c>
      <c r="L16" s="13">
        <v>490023</v>
      </c>
    </row>
    <row r="17" spans="1:12" x14ac:dyDescent="0.25">
      <c r="A17" s="114" t="s">
        <v>18</v>
      </c>
      <c r="B17" s="52" t="s">
        <v>19</v>
      </c>
      <c r="C17" s="39">
        <v>612986</v>
      </c>
      <c r="D17" s="39">
        <v>875225</v>
      </c>
      <c r="E17" s="39">
        <v>918680</v>
      </c>
      <c r="F17" s="39">
        <v>792478</v>
      </c>
      <c r="G17" s="39">
        <v>846185</v>
      </c>
      <c r="H17" s="39">
        <v>821403</v>
      </c>
      <c r="I17" s="39">
        <v>838168</v>
      </c>
      <c r="J17" s="39">
        <v>875196</v>
      </c>
      <c r="K17" s="39">
        <v>899450</v>
      </c>
      <c r="L17" s="14">
        <v>914768</v>
      </c>
    </row>
    <row r="18" spans="1:12" x14ac:dyDescent="0.25">
      <c r="A18" s="115"/>
      <c r="B18" s="5" t="s">
        <v>57</v>
      </c>
      <c r="C18" s="41">
        <v>262502</v>
      </c>
      <c r="D18" s="41" t="s">
        <v>50</v>
      </c>
      <c r="E18" s="41" t="s">
        <v>50</v>
      </c>
      <c r="F18" s="41" t="s">
        <v>50</v>
      </c>
      <c r="G18" s="41" t="s">
        <v>50</v>
      </c>
      <c r="H18" s="41" t="s">
        <v>50</v>
      </c>
      <c r="I18" s="41" t="s">
        <v>50</v>
      </c>
      <c r="J18" s="41" t="s">
        <v>50</v>
      </c>
      <c r="K18" s="41" t="s">
        <v>50</v>
      </c>
      <c r="L18" s="14" t="s">
        <v>50</v>
      </c>
    </row>
    <row r="19" spans="1:12" x14ac:dyDescent="0.25">
      <c r="A19" s="116"/>
      <c r="B19" s="53" t="s">
        <v>20</v>
      </c>
      <c r="C19" s="47">
        <v>355226</v>
      </c>
      <c r="D19" s="47">
        <v>233480</v>
      </c>
      <c r="E19" s="47">
        <v>217000</v>
      </c>
      <c r="F19" s="47">
        <v>499397</v>
      </c>
      <c r="G19" s="47">
        <v>249932</v>
      </c>
      <c r="H19" s="47">
        <v>246204</v>
      </c>
      <c r="I19" s="47">
        <v>261025</v>
      </c>
      <c r="J19" s="47">
        <v>264246</v>
      </c>
      <c r="K19" s="47">
        <v>293812</v>
      </c>
      <c r="L19" s="13">
        <v>319448</v>
      </c>
    </row>
    <row r="20" spans="1:12" x14ac:dyDescent="0.25">
      <c r="A20" s="114" t="s">
        <v>21</v>
      </c>
      <c r="B20" s="54" t="s">
        <v>22</v>
      </c>
      <c r="C20" s="55">
        <v>440491</v>
      </c>
      <c r="D20" s="49">
        <v>385843</v>
      </c>
      <c r="E20" s="49">
        <v>409971</v>
      </c>
      <c r="F20" s="49">
        <v>429091</v>
      </c>
      <c r="G20" s="49">
        <v>488685</v>
      </c>
      <c r="H20" s="49">
        <v>523737</v>
      </c>
      <c r="I20" s="49">
        <v>566586</v>
      </c>
      <c r="J20" s="49">
        <v>578545</v>
      </c>
      <c r="K20" s="49">
        <v>528133</v>
      </c>
      <c r="L20" s="14">
        <v>550901</v>
      </c>
    </row>
    <row r="21" spans="1:12" x14ac:dyDescent="0.25">
      <c r="A21" s="115"/>
      <c r="B21" s="42" t="s">
        <v>58</v>
      </c>
      <c r="C21" s="43">
        <v>15701</v>
      </c>
      <c r="D21" s="44">
        <v>260299</v>
      </c>
      <c r="E21" s="44">
        <v>251160</v>
      </c>
      <c r="F21" s="44">
        <v>256570</v>
      </c>
      <c r="G21" s="44">
        <v>318952</v>
      </c>
      <c r="H21" s="44">
        <v>341552</v>
      </c>
      <c r="I21" s="44">
        <v>312750</v>
      </c>
      <c r="J21" s="44">
        <v>335601</v>
      </c>
      <c r="K21" s="44">
        <v>364408</v>
      </c>
      <c r="L21" s="14">
        <v>333509</v>
      </c>
    </row>
    <row r="22" spans="1:12" x14ac:dyDescent="0.25">
      <c r="A22" s="115"/>
      <c r="B22" s="9" t="s">
        <v>23</v>
      </c>
      <c r="C22" s="40">
        <v>64140</v>
      </c>
      <c r="D22" s="41" t="s">
        <v>50</v>
      </c>
      <c r="E22" s="41" t="s">
        <v>50</v>
      </c>
      <c r="F22" s="41" t="s">
        <v>49</v>
      </c>
      <c r="G22" s="41" t="s">
        <v>49</v>
      </c>
      <c r="H22" s="41" t="s">
        <v>49</v>
      </c>
      <c r="I22" s="41" t="s">
        <v>49</v>
      </c>
      <c r="J22" s="41" t="s">
        <v>49</v>
      </c>
      <c r="K22" s="41" t="s">
        <v>49</v>
      </c>
      <c r="L22" s="14" t="s">
        <v>49</v>
      </c>
    </row>
    <row r="23" spans="1:12" x14ac:dyDescent="0.25">
      <c r="A23" s="115"/>
      <c r="B23" s="42" t="s">
        <v>24</v>
      </c>
      <c r="C23" s="43">
        <v>29369</v>
      </c>
      <c r="D23" s="44">
        <v>26526</v>
      </c>
      <c r="E23" s="44">
        <v>26223</v>
      </c>
      <c r="F23" s="44">
        <v>23074</v>
      </c>
      <c r="G23" s="44">
        <v>33257</v>
      </c>
      <c r="H23" s="44">
        <v>40513</v>
      </c>
      <c r="I23" s="44">
        <v>47993</v>
      </c>
      <c r="J23" s="44">
        <v>72777</v>
      </c>
      <c r="K23" s="44">
        <v>145513</v>
      </c>
      <c r="L23" s="14">
        <v>136310</v>
      </c>
    </row>
    <row r="24" spans="1:12" x14ac:dyDescent="0.25">
      <c r="A24" s="116"/>
      <c r="B24" s="10" t="s">
        <v>25</v>
      </c>
      <c r="C24" s="56">
        <v>320820</v>
      </c>
      <c r="D24" s="51">
        <v>337795</v>
      </c>
      <c r="E24" s="51">
        <v>341772</v>
      </c>
      <c r="F24" s="51">
        <v>265469</v>
      </c>
      <c r="G24" s="51">
        <v>286548</v>
      </c>
      <c r="H24" s="51">
        <v>363595</v>
      </c>
      <c r="I24" s="51">
        <v>419582</v>
      </c>
      <c r="J24" s="51">
        <v>441347</v>
      </c>
      <c r="K24" s="51">
        <v>451126</v>
      </c>
      <c r="L24" s="13">
        <v>447920</v>
      </c>
    </row>
    <row r="25" spans="1:12" ht="30.75" customHeight="1" thickBot="1" x14ac:dyDescent="0.3">
      <c r="A25" s="57" t="s">
        <v>30</v>
      </c>
      <c r="B25" s="58" t="s">
        <v>31</v>
      </c>
      <c r="C25" s="83">
        <v>31884</v>
      </c>
      <c r="D25" s="83">
        <v>35000</v>
      </c>
      <c r="E25" s="83">
        <v>32400</v>
      </c>
      <c r="F25" s="83">
        <v>37200</v>
      </c>
      <c r="G25" s="83">
        <v>34800</v>
      </c>
      <c r="H25" s="83">
        <v>38400</v>
      </c>
      <c r="I25" s="83">
        <v>40345</v>
      </c>
      <c r="J25" s="83">
        <v>42196</v>
      </c>
      <c r="K25" s="83">
        <v>43361</v>
      </c>
      <c r="L25" s="84">
        <v>46666.274662837794</v>
      </c>
    </row>
    <row r="26" spans="1:12" ht="45" customHeight="1" thickTop="1" x14ac:dyDescent="0.25">
      <c r="A26" s="59" t="s">
        <v>35</v>
      </c>
      <c r="B26" s="60" t="s">
        <v>59</v>
      </c>
      <c r="C26" s="61">
        <f t="shared" ref="C26:J26" si="0">+SUM(C5:C25)</f>
        <v>5229667</v>
      </c>
      <c r="D26" s="61">
        <f t="shared" si="0"/>
        <v>5740690</v>
      </c>
      <c r="E26" s="61">
        <f t="shared" si="0"/>
        <v>5988616</v>
      </c>
      <c r="F26" s="61">
        <f t="shared" si="0"/>
        <v>5598895</v>
      </c>
      <c r="G26" s="61">
        <f t="shared" si="0"/>
        <v>5933891</v>
      </c>
      <c r="H26" s="61">
        <f t="shared" si="0"/>
        <v>6226910</v>
      </c>
      <c r="I26" s="61">
        <f t="shared" si="0"/>
        <v>6442320</v>
      </c>
      <c r="J26" s="61">
        <f t="shared" si="0"/>
        <v>6728931</v>
      </c>
      <c r="K26" s="61">
        <f>+SUM(K5:K25)</f>
        <v>6894814</v>
      </c>
      <c r="L26" s="14">
        <f>SUM(L5:L25)</f>
        <v>6949448.2746628374</v>
      </c>
    </row>
    <row r="27" spans="1:12" x14ac:dyDescent="0.25">
      <c r="A27" s="115"/>
      <c r="B27" s="62" t="s">
        <v>7</v>
      </c>
      <c r="C27" s="63">
        <v>2.2300528208586199</v>
      </c>
      <c r="D27" s="64">
        <v>2.2300528208586199</v>
      </c>
      <c r="E27" s="64">
        <v>2.2300528208586199</v>
      </c>
      <c r="F27" s="64">
        <v>2.2300528208586199</v>
      </c>
      <c r="G27" s="64">
        <v>2.2300528208586199</v>
      </c>
      <c r="H27" s="64">
        <v>2.2300528208586199</v>
      </c>
      <c r="I27" s="64">
        <v>2.2300528208586199</v>
      </c>
      <c r="J27" s="64">
        <v>2.2300528208586199</v>
      </c>
      <c r="K27" s="64">
        <v>2.2300528208586199</v>
      </c>
      <c r="L27" s="65">
        <v>2.335039616</v>
      </c>
    </row>
    <row r="28" spans="1:12" x14ac:dyDescent="0.25">
      <c r="A28" s="116"/>
      <c r="B28" s="66" t="s">
        <v>32</v>
      </c>
      <c r="C28" s="67">
        <v>0.88400000000000001</v>
      </c>
      <c r="D28" s="68">
        <v>0.88400000000000001</v>
      </c>
      <c r="E28" s="68">
        <v>0.88400000000000001</v>
      </c>
      <c r="F28" s="68">
        <v>0.88400000000000001</v>
      </c>
      <c r="G28" s="68">
        <v>0.87949999999999995</v>
      </c>
      <c r="H28" s="68">
        <v>0.87949999999999995</v>
      </c>
      <c r="I28" s="68">
        <f>0.9031*1.00001319967725</f>
        <v>0.90311192062852463</v>
      </c>
      <c r="J28" s="68">
        <v>0.91180000000000005</v>
      </c>
      <c r="K28" s="68">
        <v>0.91618244802410997</v>
      </c>
      <c r="L28" s="69">
        <v>0.91557724127358364</v>
      </c>
    </row>
    <row r="29" spans="1:12" x14ac:dyDescent="0.25">
      <c r="A29" s="59"/>
      <c r="B29" s="70"/>
      <c r="C29"/>
      <c r="D29"/>
      <c r="E29"/>
      <c r="F29"/>
      <c r="G29"/>
      <c r="H29"/>
      <c r="I29"/>
      <c r="J29"/>
      <c r="K29"/>
      <c r="L29" s="14"/>
    </row>
    <row r="30" spans="1:12" x14ac:dyDescent="0.25">
      <c r="A30" s="104" t="s">
        <v>1</v>
      </c>
      <c r="B30" s="104" t="s">
        <v>2</v>
      </c>
      <c r="C30" s="117" t="s">
        <v>60</v>
      </c>
      <c r="D30" s="118"/>
      <c r="E30" s="118"/>
      <c r="F30" s="118"/>
      <c r="G30" s="118"/>
      <c r="H30" s="118"/>
      <c r="I30" s="118"/>
      <c r="J30" s="118"/>
      <c r="K30" s="118"/>
      <c r="L30" s="119"/>
    </row>
    <row r="31" spans="1:12" x14ac:dyDescent="0.25">
      <c r="A31" s="105"/>
      <c r="B31" s="105"/>
      <c r="C31" s="113" t="s">
        <v>54</v>
      </c>
      <c r="D31" s="113"/>
      <c r="E31" s="113"/>
      <c r="F31" s="113"/>
      <c r="G31" s="113"/>
      <c r="H31" s="113"/>
      <c r="I31" s="113"/>
      <c r="J31" s="113"/>
      <c r="K31" s="113"/>
      <c r="L31" s="14"/>
    </row>
    <row r="32" spans="1:12" x14ac:dyDescent="0.25">
      <c r="A32" s="106"/>
      <c r="B32" s="106"/>
      <c r="C32" s="71">
        <v>2000</v>
      </c>
      <c r="D32" s="36">
        <v>2005</v>
      </c>
      <c r="E32" s="36">
        <v>2006</v>
      </c>
      <c r="F32" s="36">
        <v>2009</v>
      </c>
      <c r="G32" s="36">
        <v>2010</v>
      </c>
      <c r="H32" s="36">
        <v>2011</v>
      </c>
      <c r="I32" s="36">
        <v>2012</v>
      </c>
      <c r="J32" s="36">
        <v>2013</v>
      </c>
      <c r="K32" s="36">
        <v>2014</v>
      </c>
      <c r="L32" s="11">
        <v>2015</v>
      </c>
    </row>
    <row r="33" spans="1:13" ht="29.25" customHeight="1" x14ac:dyDescent="0.25">
      <c r="A33" s="114" t="s">
        <v>26</v>
      </c>
      <c r="B33" s="54" t="s">
        <v>61</v>
      </c>
      <c r="C33" s="87">
        <v>285756</v>
      </c>
      <c r="D33" s="72">
        <v>313559</v>
      </c>
      <c r="E33" s="72">
        <v>327327</v>
      </c>
      <c r="F33" s="72">
        <v>370000</v>
      </c>
      <c r="G33" s="72">
        <v>300000</v>
      </c>
      <c r="H33" s="49">
        <v>335000</v>
      </c>
      <c r="I33" s="49">
        <v>440000</v>
      </c>
      <c r="J33" s="49">
        <v>459000</v>
      </c>
      <c r="K33" s="49">
        <v>491000</v>
      </c>
      <c r="L33" s="14">
        <v>564000</v>
      </c>
    </row>
    <row r="34" spans="1:13" ht="29.25" customHeight="1" x14ac:dyDescent="0.25">
      <c r="A34" s="116"/>
      <c r="B34" s="9" t="s">
        <v>41</v>
      </c>
      <c r="C34" s="82" t="s">
        <v>50</v>
      </c>
      <c r="D34" s="73" t="s">
        <v>50</v>
      </c>
      <c r="E34" s="73" t="s">
        <v>50</v>
      </c>
      <c r="F34" s="73" t="s">
        <v>50</v>
      </c>
      <c r="G34" s="73" t="s">
        <v>50</v>
      </c>
      <c r="H34" s="51" t="s">
        <v>50</v>
      </c>
      <c r="I34" s="51" t="s">
        <v>50</v>
      </c>
      <c r="J34" s="51">
        <v>15000</v>
      </c>
      <c r="K34" s="51">
        <v>38000</v>
      </c>
      <c r="L34" s="13">
        <v>49000</v>
      </c>
    </row>
    <row r="35" spans="1:13" x14ac:dyDescent="0.25">
      <c r="A35" s="114" t="s">
        <v>27</v>
      </c>
      <c r="B35" s="54" t="s">
        <v>28</v>
      </c>
      <c r="C35" s="72">
        <v>86198</v>
      </c>
      <c r="D35" s="72">
        <v>94672</v>
      </c>
      <c r="E35" s="72" t="s">
        <v>50</v>
      </c>
      <c r="F35" s="72">
        <v>103375</v>
      </c>
      <c r="G35" s="72">
        <v>128040</v>
      </c>
      <c r="H35" s="49">
        <v>136829</v>
      </c>
      <c r="I35" s="49">
        <v>187009</v>
      </c>
      <c r="J35" s="49">
        <v>249645</v>
      </c>
      <c r="K35" s="49">
        <v>234446</v>
      </c>
      <c r="L35" s="14">
        <v>226710</v>
      </c>
    </row>
    <row r="36" spans="1:13" x14ac:dyDescent="0.25">
      <c r="A36" s="115"/>
      <c r="B36" s="9" t="s">
        <v>29</v>
      </c>
      <c r="C36" s="74">
        <v>91671</v>
      </c>
      <c r="D36" s="74">
        <v>100684</v>
      </c>
      <c r="E36" s="74" t="s">
        <v>50</v>
      </c>
      <c r="F36" s="74">
        <v>73241</v>
      </c>
      <c r="G36" s="74">
        <v>139476</v>
      </c>
      <c r="H36" s="41">
        <v>83370</v>
      </c>
      <c r="I36" s="41">
        <v>56313</v>
      </c>
      <c r="J36" s="41" t="s">
        <v>49</v>
      </c>
      <c r="K36" s="41" t="s">
        <v>49</v>
      </c>
      <c r="L36" s="14" t="s">
        <v>49</v>
      </c>
    </row>
    <row r="37" spans="1:13" ht="15.75" thickBot="1" x14ac:dyDescent="0.3">
      <c r="A37" s="124"/>
      <c r="B37" s="75" t="s">
        <v>62</v>
      </c>
      <c r="C37" s="77" t="s">
        <v>50</v>
      </c>
      <c r="D37" s="77" t="s">
        <v>50</v>
      </c>
      <c r="E37" s="77">
        <v>203934</v>
      </c>
      <c r="F37" s="77" t="s">
        <v>50</v>
      </c>
      <c r="G37" s="77" t="s">
        <v>50</v>
      </c>
      <c r="H37" s="76" t="s">
        <v>50</v>
      </c>
      <c r="I37" s="76" t="s">
        <v>50</v>
      </c>
      <c r="J37" s="76" t="s">
        <v>50</v>
      </c>
      <c r="K37" s="76" t="s">
        <v>50</v>
      </c>
      <c r="L37" s="15" t="s">
        <v>50</v>
      </c>
    </row>
    <row r="38" spans="1:13" ht="42.75" customHeight="1" thickTop="1" x14ac:dyDescent="0.25">
      <c r="A38" s="78" t="s">
        <v>35</v>
      </c>
      <c r="B38" s="79" t="s">
        <v>63</v>
      </c>
      <c r="C38" s="74">
        <f>+SUM(C33:C37)</f>
        <v>463625</v>
      </c>
      <c r="D38" s="74">
        <f t="shared" ref="D38:K38" si="1">+SUM(D33:D37)</f>
        <v>508915</v>
      </c>
      <c r="E38" s="74">
        <f t="shared" si="1"/>
        <v>531261</v>
      </c>
      <c r="F38" s="74">
        <f t="shared" si="1"/>
        <v>546616</v>
      </c>
      <c r="G38" s="74">
        <f t="shared" si="1"/>
        <v>567516</v>
      </c>
      <c r="H38" s="41">
        <f t="shared" si="1"/>
        <v>555199</v>
      </c>
      <c r="I38" s="41">
        <f t="shared" si="1"/>
        <v>683322</v>
      </c>
      <c r="J38" s="41">
        <f t="shared" si="1"/>
        <v>723645</v>
      </c>
      <c r="K38" s="41">
        <f t="shared" si="1"/>
        <v>763446</v>
      </c>
      <c r="L38" s="14">
        <f t="shared" ref="L38" si="2">+SUM(L33:L37)</f>
        <v>839710</v>
      </c>
    </row>
    <row r="39" spans="1:13" x14ac:dyDescent="0.25">
      <c r="A39" s="115"/>
      <c r="B39" s="80" t="s">
        <v>7</v>
      </c>
      <c r="C39" s="85">
        <v>1.75</v>
      </c>
      <c r="D39" s="85">
        <v>1.75</v>
      </c>
      <c r="E39" s="85">
        <v>1.75</v>
      </c>
      <c r="F39" s="85">
        <v>1.75</v>
      </c>
      <c r="G39" s="85">
        <v>1.75</v>
      </c>
      <c r="H39" s="64">
        <v>1.75</v>
      </c>
      <c r="I39" s="64">
        <v>1.75</v>
      </c>
      <c r="J39" s="64">
        <v>1.8757787435194972</v>
      </c>
      <c r="K39" s="64">
        <v>1.8757787435194972</v>
      </c>
      <c r="L39" s="65">
        <v>1.8480000000000001</v>
      </c>
    </row>
    <row r="40" spans="1:13" x14ac:dyDescent="0.25">
      <c r="A40" s="116"/>
      <c r="B40" s="81" t="s">
        <v>32</v>
      </c>
      <c r="C40" s="88">
        <v>0.88490000000000002</v>
      </c>
      <c r="D40" s="89">
        <v>0.8841</v>
      </c>
      <c r="E40" s="89">
        <v>0.8841</v>
      </c>
      <c r="F40" s="89">
        <v>0.8841</v>
      </c>
      <c r="G40" s="86">
        <v>0.87949999999999995</v>
      </c>
      <c r="H40" s="68">
        <v>0.87949999999999995</v>
      </c>
      <c r="I40" s="68">
        <f>0.9031*1.00001319967725</f>
        <v>0.90311192062852463</v>
      </c>
      <c r="J40" s="68">
        <v>0.91180000000000005</v>
      </c>
      <c r="K40" s="68">
        <v>0.91618244802410997</v>
      </c>
      <c r="L40" s="69">
        <v>0.91557724127358364</v>
      </c>
    </row>
    <row r="41" spans="1:13" x14ac:dyDescent="0.25">
      <c r="A41" s="2"/>
      <c r="B41" s="54"/>
      <c r="C41" s="1"/>
      <c r="D41" s="1"/>
      <c r="E41" s="1"/>
      <c r="F41" s="1"/>
      <c r="G41" s="1"/>
      <c r="H41" s="1"/>
      <c r="I41" s="1"/>
      <c r="J41" s="1"/>
      <c r="K41" s="1"/>
      <c r="L41" s="12"/>
    </row>
    <row r="42" spans="1:13" x14ac:dyDescent="0.25">
      <c r="A42" s="6" t="s">
        <v>35</v>
      </c>
      <c r="B42" s="10" t="s">
        <v>64</v>
      </c>
      <c r="C42" s="7">
        <f>+C26*C27*C28+C40*C39*C38</f>
        <v>11027549.426998092</v>
      </c>
      <c r="D42" s="7">
        <f t="shared" ref="D42:K42" si="3">+D26*D27*D28+D40*D39*D38</f>
        <v>12104385.629631585</v>
      </c>
      <c r="E42" s="7">
        <f t="shared" si="3"/>
        <v>12627711.861068733</v>
      </c>
      <c r="F42" s="7">
        <f t="shared" si="3"/>
        <v>11883185.733982041</v>
      </c>
      <c r="G42" s="7">
        <f t="shared" si="3"/>
        <v>12511805.137949858</v>
      </c>
      <c r="H42" s="7">
        <f t="shared" si="3"/>
        <v>13067555.117214452</v>
      </c>
      <c r="I42" s="7">
        <f t="shared" si="3"/>
        <v>14054703.999999931</v>
      </c>
      <c r="J42" s="7">
        <f t="shared" si="3"/>
        <v>14920029.099798316</v>
      </c>
      <c r="K42" s="7">
        <f t="shared" si="3"/>
        <v>15399061.912745059</v>
      </c>
      <c r="L42" s="13">
        <f>+L26*L27*L28+L40*L39*L38</f>
        <v>16278067.101061726</v>
      </c>
    </row>
    <row r="43" spans="1:13" x14ac:dyDescent="0.25">
      <c r="A43" s="120"/>
      <c r="B43" s="120"/>
      <c r="C43" s="31"/>
      <c r="D43" s="31"/>
      <c r="E43" s="31"/>
      <c r="F43" s="31"/>
      <c r="G43" s="31"/>
      <c r="H43" s="31"/>
      <c r="I43" s="31"/>
      <c r="J43" s="31"/>
      <c r="K43" s="31"/>
      <c r="L43" s="32"/>
      <c r="M43" s="30"/>
    </row>
    <row r="44" spans="1:13" ht="21.75" customHeight="1" x14ac:dyDescent="0.25">
      <c r="A44" s="103" t="s">
        <v>33</v>
      </c>
      <c r="B44" s="103"/>
      <c r="C44" s="103"/>
      <c r="D44" s="103"/>
      <c r="G44" s="90"/>
    </row>
    <row r="45" spans="1:13" ht="18" customHeight="1" x14ac:dyDescent="0.25">
      <c r="A45" s="103" t="s">
        <v>34</v>
      </c>
      <c r="B45" s="103"/>
      <c r="C45" s="103"/>
      <c r="D45" s="103"/>
    </row>
    <row r="46" spans="1:13" ht="28.5" customHeight="1" x14ac:dyDescent="0.25">
      <c r="A46" s="103" t="s">
        <v>51</v>
      </c>
      <c r="B46" s="103"/>
      <c r="C46" s="103"/>
      <c r="D46" s="103"/>
    </row>
  </sheetData>
  <mergeCells count="21">
    <mergeCell ref="A43:B43"/>
    <mergeCell ref="N1:P1"/>
    <mergeCell ref="A33:A34"/>
    <mergeCell ref="A35:A37"/>
    <mergeCell ref="A39:A40"/>
    <mergeCell ref="A44:D44"/>
    <mergeCell ref="A45:D45"/>
    <mergeCell ref="A46:D46"/>
    <mergeCell ref="A2:A4"/>
    <mergeCell ref="B2:B4"/>
    <mergeCell ref="C2:L2"/>
    <mergeCell ref="C3:K3"/>
    <mergeCell ref="A5:A9"/>
    <mergeCell ref="A10:A16"/>
    <mergeCell ref="A17:A19"/>
    <mergeCell ref="A20:A24"/>
    <mergeCell ref="A27:A28"/>
    <mergeCell ref="A30:A32"/>
    <mergeCell ref="B30:B32"/>
    <mergeCell ref="C30:L30"/>
    <mergeCell ref="C31:K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Busiest North American Ports</vt:lpstr>
      <vt:lpstr>Regional lifts</vt:lpstr>
    </vt:vector>
  </TitlesOfParts>
  <Company>CMAP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Komp</dc:creator>
  <cp:lastModifiedBy>Joey-Lin Silberhorn</cp:lastModifiedBy>
  <dcterms:created xsi:type="dcterms:W3CDTF">2014-04-29T14:53:06Z</dcterms:created>
  <dcterms:modified xsi:type="dcterms:W3CDTF">2017-03-23T21:59:10Z</dcterms:modified>
</cp:coreProperties>
</file>