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dferguson\Documents\CFP 2022-2026\Recommendations\"/>
    </mc:Choice>
  </mc:AlternateContent>
  <bookViews>
    <workbookView xWindow="0" yWindow="0" windowWidth="22236" windowHeight="8580" tabRatio="625" activeTab="1"/>
  </bookViews>
  <sheets>
    <sheet name="Detail" sheetId="1" r:id="rId1"/>
    <sheet name="Simplified" sheetId="2" r:id="rId2"/>
  </sheets>
  <definedNames>
    <definedName name="_xlnm._FilterDatabase" localSheetId="0" hidden="1">Detail!$A$4:$BF$78</definedName>
    <definedName name="Data">Detail!$B$4:$BE$78</definedName>
    <definedName name="_xlnm.Print_Area" localSheetId="0">Detail!$B$1:$BF$78</definedName>
    <definedName name="_xlnm.Print_Area" localSheetId="1">Simplified!$A$1:$N$36</definedName>
    <definedName name="_xlnm.Print_Titles" localSheetId="0">Detail!$3:$4</definedName>
    <definedName name="_xlnm.Print_Titles" localSheetId="1">Simplified!$3:$4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2" l="1"/>
  <c r="U3" i="1"/>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M35" i="2" l="1"/>
  <c r="K35" i="2"/>
  <c r="J35" i="2"/>
  <c r="I35" i="2"/>
  <c r="H35" i="2"/>
  <c r="G35" i="2"/>
  <c r="F35" i="2"/>
  <c r="E35" i="2"/>
  <c r="D35" i="2"/>
  <c r="B35" i="2"/>
  <c r="A35" i="2"/>
  <c r="P81" i="1" l="1"/>
  <c r="Q81" i="1"/>
  <c r="R81" i="1"/>
  <c r="S81" i="1"/>
  <c r="T81" i="1"/>
  <c r="M29" i="2"/>
  <c r="J29" i="2"/>
  <c r="I29" i="2"/>
  <c r="G29" i="2"/>
  <c r="H29" i="2"/>
  <c r="F29" i="2"/>
  <c r="E29" i="2"/>
  <c r="D29" i="2"/>
  <c r="B29" i="2"/>
  <c r="A29" i="2"/>
  <c r="H30" i="2"/>
  <c r="H31" i="2"/>
  <c r="G6" i="2"/>
  <c r="G7" i="2"/>
  <c r="G8" i="2"/>
  <c r="G9" i="2"/>
  <c r="G10" i="2"/>
  <c r="G11" i="2"/>
  <c r="G12" i="2"/>
  <c r="G13" i="2"/>
  <c r="G14" i="2"/>
  <c r="G15" i="2"/>
  <c r="G16" i="2"/>
  <c r="G17" i="2"/>
  <c r="G18" i="2"/>
  <c r="G19" i="2"/>
  <c r="G20" i="2"/>
  <c r="G21" i="2"/>
  <c r="G22" i="2"/>
  <c r="G23" i="2"/>
  <c r="G24" i="2"/>
  <c r="G25" i="2"/>
  <c r="G26" i="2"/>
  <c r="G27" i="2"/>
  <c r="G28" i="2"/>
  <c r="G30" i="2"/>
  <c r="G31" i="2"/>
  <c r="G32" i="2"/>
  <c r="G33" i="2"/>
  <c r="G34" i="2"/>
  <c r="G5" i="2"/>
  <c r="A34" i="2"/>
  <c r="B34" i="2"/>
  <c r="D34" i="2"/>
  <c r="E34" i="2"/>
  <c r="F34" i="2"/>
  <c r="H34" i="2"/>
  <c r="I34" i="2"/>
  <c r="J34" i="2"/>
  <c r="M34" i="2"/>
  <c r="A30" i="2"/>
  <c r="B30" i="2"/>
  <c r="D30" i="2"/>
  <c r="E30" i="2"/>
  <c r="F30" i="2"/>
  <c r="I30" i="2"/>
  <c r="J30" i="2"/>
  <c r="M30" i="2"/>
  <c r="A31" i="2"/>
  <c r="B31" i="2"/>
  <c r="D31" i="2"/>
  <c r="E31" i="2"/>
  <c r="F31" i="2"/>
  <c r="I31" i="2"/>
  <c r="J31" i="2"/>
  <c r="M31" i="2"/>
  <c r="A32" i="2"/>
  <c r="B32" i="2"/>
  <c r="D32" i="2"/>
  <c r="E32" i="2"/>
  <c r="F32" i="2"/>
  <c r="H32" i="2"/>
  <c r="I32" i="2"/>
  <c r="J32" i="2"/>
  <c r="M32" i="2"/>
  <c r="A33" i="2"/>
  <c r="B33" i="2"/>
  <c r="D33" i="2"/>
  <c r="E33" i="2"/>
  <c r="F33" i="2"/>
  <c r="H33" i="2"/>
  <c r="I33" i="2"/>
  <c r="J33" i="2"/>
  <c r="M33" i="2"/>
  <c r="A6" i="2"/>
  <c r="B6" i="2"/>
  <c r="D6" i="2"/>
  <c r="E6" i="2"/>
  <c r="F6" i="2"/>
  <c r="H6" i="2"/>
  <c r="I6" i="2"/>
  <c r="J6" i="2"/>
  <c r="M6" i="2"/>
  <c r="A7" i="2"/>
  <c r="B7" i="2"/>
  <c r="D7" i="2"/>
  <c r="E7" i="2"/>
  <c r="F7" i="2"/>
  <c r="H7" i="2"/>
  <c r="I7" i="2"/>
  <c r="J7" i="2"/>
  <c r="M7" i="2"/>
  <c r="A8" i="2"/>
  <c r="B8" i="2"/>
  <c r="D8" i="2"/>
  <c r="E8" i="2"/>
  <c r="F8" i="2"/>
  <c r="H8" i="2"/>
  <c r="I8" i="2"/>
  <c r="J8" i="2"/>
  <c r="M8" i="2"/>
  <c r="A9" i="2"/>
  <c r="B9" i="2"/>
  <c r="D9" i="2"/>
  <c r="E9" i="2"/>
  <c r="F9" i="2"/>
  <c r="H9" i="2"/>
  <c r="I9" i="2"/>
  <c r="J9" i="2"/>
  <c r="M9" i="2"/>
  <c r="A10" i="2"/>
  <c r="B10" i="2"/>
  <c r="D10" i="2"/>
  <c r="E10" i="2"/>
  <c r="F10" i="2"/>
  <c r="H10" i="2"/>
  <c r="I10" i="2"/>
  <c r="J10" i="2"/>
  <c r="M10" i="2"/>
  <c r="A11" i="2"/>
  <c r="B11" i="2"/>
  <c r="D11" i="2"/>
  <c r="E11" i="2"/>
  <c r="F11" i="2"/>
  <c r="H11" i="2"/>
  <c r="I11" i="2"/>
  <c r="J11" i="2"/>
  <c r="M11" i="2"/>
  <c r="A12" i="2"/>
  <c r="B12" i="2"/>
  <c r="D12" i="2"/>
  <c r="E12" i="2"/>
  <c r="F12" i="2"/>
  <c r="H12" i="2"/>
  <c r="I12" i="2"/>
  <c r="J12" i="2"/>
  <c r="M12" i="2"/>
  <c r="A13" i="2"/>
  <c r="B13" i="2"/>
  <c r="D13" i="2"/>
  <c r="E13" i="2"/>
  <c r="F13" i="2"/>
  <c r="H13" i="2"/>
  <c r="I13" i="2"/>
  <c r="J13" i="2"/>
  <c r="M13" i="2"/>
  <c r="A14" i="2"/>
  <c r="B14" i="2"/>
  <c r="D14" i="2"/>
  <c r="E14" i="2"/>
  <c r="F14" i="2"/>
  <c r="H14" i="2"/>
  <c r="I14" i="2"/>
  <c r="J14" i="2"/>
  <c r="M14" i="2"/>
  <c r="A15" i="2"/>
  <c r="B15" i="2"/>
  <c r="D15" i="2"/>
  <c r="E15" i="2"/>
  <c r="F15" i="2"/>
  <c r="H15" i="2"/>
  <c r="I15" i="2"/>
  <c r="J15" i="2"/>
  <c r="M15" i="2"/>
  <c r="A16" i="2"/>
  <c r="B16" i="2"/>
  <c r="D16" i="2"/>
  <c r="E16" i="2"/>
  <c r="F16" i="2"/>
  <c r="H16" i="2"/>
  <c r="I16" i="2"/>
  <c r="J16" i="2"/>
  <c r="M16" i="2"/>
  <c r="A17" i="2"/>
  <c r="B17" i="2"/>
  <c r="D17" i="2"/>
  <c r="E17" i="2"/>
  <c r="F17" i="2"/>
  <c r="H17" i="2"/>
  <c r="I17" i="2"/>
  <c r="J17" i="2"/>
  <c r="M17" i="2"/>
  <c r="A18" i="2"/>
  <c r="B18" i="2"/>
  <c r="D18" i="2"/>
  <c r="E18" i="2"/>
  <c r="F18" i="2"/>
  <c r="H18" i="2"/>
  <c r="I18" i="2"/>
  <c r="J18" i="2"/>
  <c r="M18" i="2"/>
  <c r="A19" i="2"/>
  <c r="B19" i="2"/>
  <c r="D19" i="2"/>
  <c r="E19" i="2"/>
  <c r="F19" i="2"/>
  <c r="H19" i="2"/>
  <c r="I19" i="2"/>
  <c r="J19" i="2"/>
  <c r="M19" i="2"/>
  <c r="A20" i="2"/>
  <c r="B20" i="2"/>
  <c r="D20" i="2"/>
  <c r="E20" i="2"/>
  <c r="F20" i="2"/>
  <c r="H20" i="2"/>
  <c r="I20" i="2"/>
  <c r="J20" i="2"/>
  <c r="M20" i="2"/>
  <c r="A21" i="2"/>
  <c r="B21" i="2"/>
  <c r="D21" i="2"/>
  <c r="E21" i="2"/>
  <c r="F21" i="2"/>
  <c r="H21" i="2"/>
  <c r="I21" i="2"/>
  <c r="J21" i="2"/>
  <c r="M21" i="2"/>
  <c r="A22" i="2"/>
  <c r="B22" i="2"/>
  <c r="D22" i="2"/>
  <c r="E22" i="2"/>
  <c r="F22" i="2"/>
  <c r="H22" i="2"/>
  <c r="I22" i="2"/>
  <c r="J22" i="2"/>
  <c r="M22" i="2"/>
  <c r="A23" i="2"/>
  <c r="B23" i="2"/>
  <c r="D23" i="2"/>
  <c r="E23" i="2"/>
  <c r="F23" i="2"/>
  <c r="H23" i="2"/>
  <c r="I23" i="2"/>
  <c r="J23" i="2"/>
  <c r="M23" i="2"/>
  <c r="A24" i="2"/>
  <c r="B24" i="2"/>
  <c r="D24" i="2"/>
  <c r="E24" i="2"/>
  <c r="F24" i="2"/>
  <c r="H24" i="2"/>
  <c r="I24" i="2"/>
  <c r="J24" i="2"/>
  <c r="M24" i="2"/>
  <c r="A25" i="2"/>
  <c r="B25" i="2"/>
  <c r="D25" i="2"/>
  <c r="E25" i="2"/>
  <c r="F25" i="2"/>
  <c r="H25" i="2"/>
  <c r="I25" i="2"/>
  <c r="J25" i="2"/>
  <c r="M25" i="2"/>
  <c r="A26" i="2"/>
  <c r="B26" i="2"/>
  <c r="D26" i="2"/>
  <c r="E26" i="2"/>
  <c r="F26" i="2"/>
  <c r="H26" i="2"/>
  <c r="I26" i="2"/>
  <c r="J26" i="2"/>
  <c r="M26" i="2"/>
  <c r="A27" i="2"/>
  <c r="B27" i="2"/>
  <c r="D27" i="2"/>
  <c r="E27" i="2"/>
  <c r="F27" i="2"/>
  <c r="H27" i="2"/>
  <c r="I27" i="2"/>
  <c r="J27" i="2"/>
  <c r="M27" i="2"/>
  <c r="A28" i="2"/>
  <c r="B28" i="2"/>
  <c r="D28" i="2"/>
  <c r="E28" i="2"/>
  <c r="F28" i="2"/>
  <c r="H28" i="2"/>
  <c r="I28" i="2"/>
  <c r="J28" i="2"/>
  <c r="M28" i="2"/>
  <c r="M5" i="2"/>
  <c r="BB6" i="1"/>
  <c r="K5" i="2"/>
  <c r="I5" i="2"/>
  <c r="J5" i="2"/>
  <c r="H5" i="2"/>
  <c r="F5" i="2"/>
  <c r="E5" i="2"/>
  <c r="D5" i="2"/>
  <c r="B5" i="2"/>
  <c r="A5" i="2"/>
  <c r="BB71" i="1"/>
  <c r="G36" i="2" l="1"/>
  <c r="BE71" i="1"/>
  <c r="V3" i="1" l="1"/>
  <c r="L5" i="1" l="1"/>
  <c r="BB11" i="1" l="1"/>
  <c r="BB8" i="1"/>
  <c r="BB7" i="1"/>
  <c r="BB65" i="1"/>
  <c r="BB68" i="1"/>
  <c r="BB52" i="1"/>
  <c r="BB47" i="1"/>
  <c r="BB63" i="1"/>
  <c r="BB66" i="1"/>
  <c r="BB61" i="1"/>
  <c r="BB70" i="1"/>
  <c r="BB69" i="1"/>
  <c r="BB22" i="1"/>
  <c r="BB25" i="1"/>
  <c r="BB23" i="1"/>
  <c r="BB14" i="1"/>
  <c r="BB10" i="1"/>
  <c r="BB16" i="1"/>
  <c r="BB49" i="1"/>
  <c r="BB13" i="1"/>
  <c r="BB12" i="1"/>
  <c r="BB21" i="1"/>
  <c r="BB15" i="1"/>
  <c r="BB27" i="1"/>
  <c r="L26" i="2" s="1"/>
  <c r="BB24" i="1"/>
  <c r="BB17" i="1"/>
  <c r="BB28" i="1"/>
  <c r="BB20" i="1"/>
  <c r="BB41" i="1"/>
  <c r="BB43" i="1"/>
  <c r="BB38" i="1"/>
  <c r="BB48" i="1"/>
  <c r="BB58" i="1"/>
  <c r="BB40" i="1"/>
  <c r="BB45" i="1"/>
  <c r="BB19" i="1"/>
  <c r="BB29" i="1"/>
  <c r="BB31" i="1"/>
  <c r="BB26" i="1"/>
  <c r="BB62" i="1"/>
  <c r="BB18" i="1"/>
  <c r="BB72" i="1"/>
  <c r="BB34" i="1"/>
  <c r="L29" i="2" s="1"/>
  <c r="BB32" i="1"/>
  <c r="BB55" i="1"/>
  <c r="BB59" i="1"/>
  <c r="BB60" i="1"/>
  <c r="BB42" i="1"/>
  <c r="BB46" i="1"/>
  <c r="BB30" i="1"/>
  <c r="BB51" i="1"/>
  <c r="BB50" i="1"/>
  <c r="BB35" i="1"/>
  <c r="BB44" i="1"/>
  <c r="BB57" i="1"/>
  <c r="BB33" i="1"/>
  <c r="BB67" i="1"/>
  <c r="BB37" i="1"/>
  <c r="BB39" i="1"/>
  <c r="L30" i="2" s="1"/>
  <c r="BB64" i="1"/>
  <c r="BB54" i="1"/>
  <c r="BB9" i="1"/>
  <c r="L9" i="2" s="1"/>
  <c r="BB36" i="1"/>
  <c r="BB53" i="1"/>
  <c r="BE53" i="1" s="1"/>
  <c r="BB56" i="1"/>
  <c r="K8" i="2"/>
  <c r="K7" i="2"/>
  <c r="K22" i="2"/>
  <c r="K6" i="2"/>
  <c r="L14" i="2" l="1"/>
  <c r="L28" i="2"/>
  <c r="L21" i="2"/>
  <c r="L8" i="2"/>
  <c r="L33" i="2"/>
  <c r="L23" i="2"/>
  <c r="L25" i="2"/>
  <c r="L32" i="2"/>
  <c r="L12" i="2"/>
  <c r="L22" i="2"/>
  <c r="L19" i="2"/>
  <c r="L20" i="2"/>
  <c r="L13" i="2"/>
  <c r="L27" i="2"/>
  <c r="L7" i="2"/>
  <c r="L15" i="2"/>
  <c r="L31" i="2"/>
  <c r="L17" i="2"/>
  <c r="L16" i="2"/>
  <c r="L18" i="2"/>
  <c r="L6" i="2"/>
  <c r="L24" i="2"/>
  <c r="L10" i="2"/>
  <c r="L11" i="2"/>
  <c r="L34" i="2"/>
  <c r="BE36" i="1"/>
  <c r="BE29" i="1"/>
  <c r="K12" i="2"/>
  <c r="K10" i="2"/>
  <c r="K26" i="2"/>
  <c r="K23" i="2"/>
  <c r="BE56" i="1"/>
  <c r="K17" i="2"/>
  <c r="BE14" i="1" l="1"/>
  <c r="K14" i="2"/>
  <c r="BE17" i="1"/>
  <c r="BE43" i="1"/>
  <c r="BE23" i="1"/>
  <c r="BE12" i="1"/>
  <c r="BE27" i="1"/>
  <c r="BE10" i="1"/>
  <c r="BE49" i="1"/>
  <c r="K18" i="2"/>
  <c r="BE38" i="1"/>
  <c r="K31" i="2"/>
  <c r="K19" i="2"/>
  <c r="BE26" i="1"/>
  <c r="BE7" i="1"/>
  <c r="K24" i="2"/>
  <c r="K13" i="2"/>
  <c r="K15" i="2"/>
  <c r="K21" i="2"/>
  <c r="BE62" i="1"/>
  <c r="K16" i="2"/>
  <c r="K20" i="2"/>
  <c r="K34" i="2"/>
  <c r="BE65" i="1"/>
  <c r="BE70" i="1"/>
  <c r="BE57" i="1"/>
  <c r="BE67" i="1"/>
  <c r="BE44" i="1"/>
  <c r="K30" i="2"/>
  <c r="BE59" i="1"/>
  <c r="K33" i="2"/>
  <c r="BE51" i="1"/>
  <c r="BE55" i="1"/>
  <c r="BE54" i="1"/>
  <c r="BE33" i="1"/>
  <c r="BE64" i="1"/>
  <c r="BE35" i="1"/>
  <c r="K25" i="2"/>
  <c r="Q3" i="1"/>
  <c r="P3" i="1"/>
  <c r="N26" i="2" l="1"/>
  <c r="BE34" i="1"/>
  <c r="N29" i="2" s="1"/>
  <c r="K29" i="2"/>
  <c r="BE28" i="1"/>
  <c r="N27" i="2" s="1"/>
  <c r="K27" i="2"/>
  <c r="BE41" i="1"/>
  <c r="K32" i="2"/>
  <c r="BE11" i="1"/>
  <c r="K11" i="2"/>
  <c r="BE31" i="1"/>
  <c r="N28" i="2" s="1"/>
  <c r="K28" i="2"/>
  <c r="BE9" i="1"/>
  <c r="N9" i="2" s="1"/>
  <c r="K9" i="2"/>
  <c r="BE24" i="1"/>
  <c r="BE20" i="1"/>
  <c r="BE40" i="1"/>
  <c r="N31" i="2" s="1"/>
  <c r="BE48" i="1"/>
  <c r="BE63" i="1"/>
  <c r="BE16" i="1"/>
  <c r="BE15" i="1"/>
  <c r="N15" i="2" s="1"/>
  <c r="BE25" i="1"/>
  <c r="N25" i="2" s="1"/>
  <c r="BE42" i="1"/>
  <c r="BE68" i="1"/>
  <c r="BE69" i="1"/>
  <c r="BE6" i="1"/>
  <c r="BE21" i="1"/>
  <c r="BE58" i="1"/>
  <c r="BE66" i="1"/>
  <c r="BE61" i="1"/>
  <c r="BE22" i="1"/>
  <c r="N22" i="2" s="1"/>
  <c r="BE52" i="1"/>
  <c r="BE47" i="1"/>
  <c r="BE18" i="1"/>
  <c r="BE37" i="1"/>
  <c r="BE46" i="1"/>
  <c r="N23" i="2" s="1"/>
  <c r="BE60" i="1"/>
  <c r="BE19" i="1"/>
  <c r="BE50" i="1"/>
  <c r="BE32" i="1"/>
  <c r="N14" i="2" s="1"/>
  <c r="BE45" i="1"/>
  <c r="BE39" i="1"/>
  <c r="BE13" i="1"/>
  <c r="N13" i="2" s="1"/>
  <c r="BE8" i="1"/>
  <c r="N8" i="2" s="1"/>
  <c r="BE30" i="1"/>
  <c r="N10" i="2" s="1"/>
  <c r="BE72" i="1"/>
  <c r="N35" i="2" l="1"/>
  <c r="N21" i="2"/>
  <c r="N34" i="2"/>
  <c r="N18" i="2"/>
  <c r="N30" i="2"/>
  <c r="N24" i="2"/>
  <c r="N12" i="2"/>
  <c r="N20" i="2"/>
  <c r="N19" i="2"/>
  <c r="N7" i="2"/>
  <c r="N6" i="2"/>
  <c r="N11" i="2"/>
  <c r="N5" i="2"/>
  <c r="N17" i="2"/>
  <c r="N32" i="2"/>
  <c r="N16" i="2"/>
  <c r="N33" i="2"/>
</calcChain>
</file>

<file path=xl/comments1.xml><?xml version="1.0" encoding="utf-8"?>
<comments xmlns="http://schemas.openxmlformats.org/spreadsheetml/2006/main">
  <authors>
    <author>tc={DEEF8684-ADCB-46A3-B57D-A26A038962E4}</author>
    <author>tc={460C155A-99A9-4B15-8B22-89C390D55942}</author>
    <author>tc={7DAA4126-91D6-4217-B7F4-68C9F5CE4E22}</author>
    <author>tc={BDC31A33-CCFB-4098-AAA9-BE28AA0E1753}</author>
    <author>Doug Ferguson</author>
    <author>tc={C2C2C79A-9E08-4DF9-9166-8C4171FC16F8}</author>
    <author>tc={7E752F8E-28B4-4B85-A764-E3243C3DF96A}</author>
    <author>tc={C3F3FA8F-8BB1-4F13-A308-2A3CE783CFF2}</author>
    <author>tc={C1288972-FB41-4A3A-ACF1-75B97C623D9F}</author>
    <author>tc={4EF7701D-4A74-457C-BD28-7269C4CA4CC7}</author>
    <author>tc={68A312B7-595A-408D-BAA7-B1D666CC727A}</author>
    <author>tc={8EF7A84F-B84E-4054-A8A6-61DB96F3DE09}</author>
    <author>tc={86082AF4-D2AF-40E2-A429-73D4556F6B10}</author>
    <author>tc={57AFE9F7-8C3A-4362-9DB8-3CECD10B645E}</author>
    <author>tc={34CC5329-784F-4C55-BBB1-C2E3D45659F2}</author>
  </authors>
  <commentList>
    <comment ref="J8" authorId="0" shapeId="0">
      <text>
        <r>
          <rPr>
            <sz val="11"/>
            <color theme="1"/>
            <rFont val="Calibri"/>
            <family val="2"/>
            <scheme val="minor"/>
          </rPr>
          <t>TDC Match</t>
        </r>
      </text>
    </comment>
    <comment ref="H11" authorId="1" shapeId="0">
      <text>
        <r>
          <rPr>
            <sz val="11"/>
            <color theme="1"/>
            <rFont val="Calibri"/>
            <family val="2"/>
            <scheme val="minor"/>
          </rPr>
          <t>CALUMET PARK, EVANSTON, FRANKLIN PARK, HOFFMAN ESTATES, NORTHBROOK, PROSPECT HEIGHTS</t>
        </r>
      </text>
    </comment>
    <comment ref="J30" authorId="2" shapeId="0">
      <text>
        <r>
          <rPr>
            <sz val="11"/>
            <color theme="1"/>
            <rFont val="Calibri"/>
            <family val="2"/>
            <scheme val="minor"/>
          </rPr>
          <t>Comment:
    TDCH Match</t>
        </r>
      </text>
    </comment>
    <comment ref="J31"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TDC Match</t>
        </r>
      </text>
    </comment>
    <comment ref="J36" authorId="4" shapeId="0">
      <text>
        <r>
          <rPr>
            <b/>
            <sz val="9"/>
            <color indexed="81"/>
            <rFont val="Tahoma"/>
            <family val="2"/>
          </rPr>
          <t>Doug Ferguson:</t>
        </r>
        <r>
          <rPr>
            <sz val="9"/>
            <color indexed="81"/>
            <rFont val="Tahoma"/>
            <family val="2"/>
          </rPr>
          <t xml:space="preserve">
ITEP Funded</t>
        </r>
      </text>
    </comment>
    <comment ref="J37" authorId="4" shapeId="0">
      <text>
        <r>
          <rPr>
            <b/>
            <sz val="9"/>
            <color indexed="81"/>
            <rFont val="Tahoma"/>
            <family val="2"/>
          </rPr>
          <t>Doug Ferguson:</t>
        </r>
        <r>
          <rPr>
            <sz val="9"/>
            <color indexed="81"/>
            <rFont val="Tahoma"/>
            <family val="2"/>
          </rPr>
          <t xml:space="preserve">
ITEP $137,070</t>
        </r>
      </text>
    </comment>
    <comment ref="J38"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TDC Match</t>
        </r>
      </text>
    </comment>
    <comment ref="J41" authorId="6" shapeId="0">
      <text>
        <r>
          <rPr>
            <sz val="11"/>
            <color theme="1"/>
            <rFont val="Calibri"/>
            <family val="2"/>
            <scheme val="minor"/>
          </rPr>
          <t>TDC Match</t>
        </r>
      </text>
    </comment>
    <comment ref="J43"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TDC Match</t>
        </r>
      </text>
    </comment>
    <comment ref="J44"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ENG1 Only</t>
        </r>
      </text>
    </comment>
    <comment ref="J48"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TDC Match</t>
        </r>
      </text>
    </comment>
    <comment ref="J49"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Very high for just a signal interconnect a bike lane</t>
        </r>
      </text>
    </comment>
    <comment ref="J50"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ENG1 Only</t>
        </r>
      </text>
    </comment>
    <comment ref="J53" authorId="12" shapeId="0">
      <text>
        <r>
          <rPr>
            <sz val="11"/>
            <color theme="1"/>
            <rFont val="Calibri"/>
            <family val="2"/>
            <scheme val="minor"/>
          </rPr>
          <t>ENG1 Only</t>
        </r>
      </text>
    </comment>
    <comment ref="J57" authorId="13" shapeId="0">
      <text>
        <r>
          <rPr>
            <sz val="11"/>
            <color theme="1"/>
            <rFont val="Calibri"/>
            <family val="2"/>
            <scheme val="minor"/>
          </rPr>
          <t>TDCH Match</t>
        </r>
      </text>
    </comment>
    <comment ref="J58" authorId="14" shapeId="0">
      <text>
        <r>
          <rPr>
            <sz val="11"/>
            <color theme="1"/>
            <rFont val="Calibri"/>
            <family val="2"/>
            <scheme val="minor"/>
          </rPr>
          <t>TDC Match</t>
        </r>
      </text>
    </comment>
    <comment ref="J67" authorId="4" shapeId="0">
      <text>
        <r>
          <rPr>
            <b/>
            <sz val="9"/>
            <color indexed="81"/>
            <rFont val="Tahoma"/>
            <family val="2"/>
          </rPr>
          <t>Doug Ferguson:</t>
        </r>
        <r>
          <rPr>
            <sz val="9"/>
            <color indexed="81"/>
            <rFont val="Tahoma"/>
            <family val="2"/>
          </rPr>
          <t xml:space="preserve">
ITPE $96,300</t>
        </r>
      </text>
    </comment>
  </commentList>
</comments>
</file>

<file path=xl/sharedStrings.xml><?xml version="1.0" encoding="utf-8"?>
<sst xmlns="http://schemas.openxmlformats.org/spreadsheetml/2006/main" count="815" uniqueCount="376">
  <si>
    <t>Chicago Metropolitan Agency for Planning</t>
  </si>
  <si>
    <t>Air Quality</t>
  </si>
  <si>
    <t>Highway: Transportation Impact Criteria</t>
  </si>
  <si>
    <t>Transit: Transportation Impact Criteria</t>
  </si>
  <si>
    <t>Bicycle Facilities: Transportation Impact Criteria</t>
  </si>
  <si>
    <t>Direct Emissions: Transportation Impact Criteria</t>
  </si>
  <si>
    <t>Screening</t>
  </si>
  <si>
    <t>Order</t>
  </si>
  <si>
    <t>SubType</t>
  </si>
  <si>
    <t>Council</t>
  </si>
  <si>
    <t>Group</t>
  </si>
  <si>
    <t>CFP ID</t>
  </si>
  <si>
    <t>Sponsor</t>
  </si>
  <si>
    <t>Facility to be Improved</t>
  </si>
  <si>
    <t>Project Summary</t>
  </si>
  <si>
    <t>Adjusted Project Total</t>
  </si>
  <si>
    <t>Federal request</t>
  </si>
  <si>
    <t>Requested  2022</t>
  </si>
  <si>
    <t>Requested  2023</t>
  </si>
  <si>
    <t>Requested  2024</t>
  </si>
  <si>
    <t>Requested  2025</t>
  </si>
  <si>
    <t>Requested  2026</t>
  </si>
  <si>
    <t>Proposed 2022</t>
  </si>
  <si>
    <t>Proposed 2023</t>
  </si>
  <si>
    <t>Proposed 2024</t>
  </si>
  <si>
    <t>Proposed 2025</t>
  </si>
  <si>
    <t>Proposed 2026</t>
  </si>
  <si>
    <t>Annualized $ per Kg VOC Eliminated</t>
  </si>
  <si>
    <t>Annualized $ Per Kg PM2.5 Eliminated</t>
  </si>
  <si>
    <t>Annualized $ Per Kg NOx Eliminated</t>
  </si>
  <si>
    <t>Cost Effectiveness Score</t>
  </si>
  <si>
    <t>Planning Time Index</t>
  </si>
  <si>
    <t>PTI Score</t>
  </si>
  <si>
    <t>Quantitative Reliability Features</t>
  </si>
  <si>
    <t>Reliability Improvement</t>
  </si>
  <si>
    <t>Reliability Score</t>
  </si>
  <si>
    <t>Safety Score</t>
  </si>
  <si>
    <t>Ridership Increase</t>
  </si>
  <si>
    <t>Ridership Score</t>
  </si>
  <si>
    <t>OnTime Performance</t>
  </si>
  <si>
    <t>OTP Index</t>
  </si>
  <si>
    <t>Qualitative Reliability</t>
  </si>
  <si>
    <t xml:space="preserve"> Travel Time Reliability Score</t>
  </si>
  <si>
    <t>Asset Condition Score</t>
  </si>
  <si>
    <t>Transit Supportive Land-Use</t>
  </si>
  <si>
    <t>Safety &amp; Attractiveness Rating</t>
  </si>
  <si>
    <t>Safety &amp; Attractiveness Score</t>
  </si>
  <si>
    <t>Transit Accessibility Index</t>
  </si>
  <si>
    <t>Accessibility Score</t>
  </si>
  <si>
    <t>Bicycle Connectivity Value</t>
  </si>
  <si>
    <t>Connectivity Score</t>
  </si>
  <si>
    <t>Population Sensitivity Score</t>
  </si>
  <si>
    <t>Annual Health Benefit/ Annualized Cost</t>
  </si>
  <si>
    <t>Health Benefit Score</t>
  </si>
  <si>
    <t>Public Fleet</t>
  </si>
  <si>
    <t>Public Fleet Score</t>
  </si>
  <si>
    <t>Inclusive Growth</t>
  </si>
  <si>
    <t>In Plan</t>
  </si>
  <si>
    <t>Phase I Requirement</t>
  </si>
  <si>
    <t>Composite Priority Index</t>
  </si>
  <si>
    <t>Notes</t>
  </si>
  <si>
    <t>Access to Transit</t>
  </si>
  <si>
    <t>Chicago</t>
  </si>
  <si>
    <t>Counties</t>
  </si>
  <si>
    <t>01-21-0018</t>
  </si>
  <si>
    <t>Cook Co DOTH</t>
  </si>
  <si>
    <t>606 Bike Trail Extension - Ashland to Elston</t>
  </si>
  <si>
    <t>This project will extend the existing 606 Trail in the City of Chicago from its current terminus at Ashland Avenue, under the Kennedy Bridge and UP railroad tracks, to Elston Avenue.</t>
  </si>
  <si>
    <t>N/A</t>
  </si>
  <si>
    <t>Fail</t>
  </si>
  <si>
    <t>Phase 1 Engineering (or equivalent) not substantially complete.</t>
  </si>
  <si>
    <t>01-21-0019</t>
  </si>
  <si>
    <t>City County Building Pedway Extension</t>
  </si>
  <si>
    <t xml:space="preserve">Extend the pedway under the City-County building at 118 N. Clark St connecting to both the existing underground connections to the Thompson Center to the north and the LaSalle St crossing to the west. </t>
  </si>
  <si>
    <t>Pass</t>
  </si>
  <si>
    <t>North Central</t>
  </si>
  <si>
    <t>04-21-0005</t>
  </si>
  <si>
    <t>Berkeley</t>
  </si>
  <si>
    <t>Sidewalk Improvement Project</t>
  </si>
  <si>
    <t>The project will complete a sidewalk network that provides access from residential neighborhoods south of St. Charles Road to Pace Bus Route 313 stops in Berkeley, Illinois and Sunnyside / MacArthur Schools.</t>
  </si>
  <si>
    <t>Regionwide</t>
  </si>
  <si>
    <t>RTA</t>
  </si>
  <si>
    <t>15-21-0014</t>
  </si>
  <si>
    <t>RTA Access to Transit</t>
  </si>
  <si>
    <t>Projects that will improve access to transit in six municipalities. The projects will improve multi-modal transportation options that support a variety of transit services across the RTA system in six communities by adding pedestrian and bicycle facilities such as infill sidewalks, crosswalks, pedestrian signal heads, bus shelters, bicycle lanes, bicycle parking, wayfinding, and ADA accessibility improvements.</t>
  </si>
  <si>
    <t>Bicycle Facilities</t>
  </si>
  <si>
    <t>North Shore</t>
  </si>
  <si>
    <t>02-21-0001</t>
  </si>
  <si>
    <t>Northfield</t>
  </si>
  <si>
    <t>Happ Road from Winnetka Road to Willow Road and Happ Road/Orchard Lane Intersection Roundabout</t>
  </si>
  <si>
    <t>Winnetka Road to Willow Road, Reconstruction, Add Median, Add Bikepath, Mid-Block Crossing, Intersection Improvements, Drainage Improvements, Roundabout</t>
  </si>
  <si>
    <t>Mayors/Other Local</t>
  </si>
  <si>
    <t>02-21-0002</t>
  </si>
  <si>
    <t>Glencoe</t>
  </si>
  <si>
    <t>Green Bay Trail - Hazel Avenue Crossing Project</t>
  </si>
  <si>
    <t>02-21-0003</t>
  </si>
  <si>
    <t>Wilmette</t>
  </si>
  <si>
    <t>U.S. Route 41 (Skokie Boulevard) Pedestrian and Bicycle Improvements</t>
  </si>
  <si>
    <t>The proposed project includes the construction of a shared-use path along U.S. Route 41(Skokie Boulevard) between Lake Avenue and Illinois Road and along Illinois Road to Sprucewood Lane. Detectable warnings, high-visibility marked crosswalks, and pedestrian signal improvements are proposed at all crossings.</t>
  </si>
  <si>
    <t>Northwest</t>
  </si>
  <si>
    <t>03-21-0003</t>
  </si>
  <si>
    <t>Streamwood</t>
  </si>
  <si>
    <t>IL 59 Bicycle and Pedestrian Overpass</t>
  </si>
  <si>
    <t>New bicycle/pedestrian bridge over IL 59 north of IL 19, multi-use trail and boardwalks.</t>
  </si>
  <si>
    <t>03-21-0004</t>
  </si>
  <si>
    <t>Niles</t>
  </si>
  <si>
    <t>Milwaukee Avenue Pedestrian Improvements - Main Street to Dempster Avenue</t>
  </si>
  <si>
    <t>Excavation and construction of a 8-feet wide mixed-use path between Main Street and Dempster Street on the west side of Milwaukee Avenue. Sidewalk/mixed-use path will also connect existing PACE Pulse Transit Stations and connect to the existing Niles' Robert Amling's Memorial Bike Route.</t>
  </si>
  <si>
    <t>03-21-0006</t>
  </si>
  <si>
    <t>North Branch Trail Connection from Caldwell/Touhy Ave to Bunker Hill Forest Preserve</t>
  </si>
  <si>
    <t>The North Branch Trail Connection project will connect the Touhy Triangle Development, existing pedestrian &amp; bicycle facilities, and several transit stops with the existing North Branch Trail. Constructing a 10-foot wide, two-way bike path between the existing North Branch River Trail at Bunker Hill Forest Preserve and the intersection of Caldwell Ave &amp; Touhy Ave.</t>
  </si>
  <si>
    <t>03-21-0007</t>
  </si>
  <si>
    <t>Mt Prospect</t>
  </si>
  <si>
    <t>Algonquin Road Bike Path - Dearborn Court to Elmhurst Road</t>
  </si>
  <si>
    <t>New sidewalk on the south side of Algonquin Road and provide an off-road bike path on the north side of Algonquin Road. Add pedestrian and bicycle crossings of Algonquin Road at signalized intersections, including the addition of pedestrian signals. Existing roadway lighting will be upgraded and new roadway lighting will be installed on the eastern portion.</t>
  </si>
  <si>
    <t>04-21-0002</t>
  </si>
  <si>
    <t>Broadview</t>
  </si>
  <si>
    <t>25th Avenue Bicycle Path</t>
  </si>
  <si>
    <t>An off-street bicycle path the will connect the Salt Creek Trail at the south end of Broadview's Village Limits and the Braga Drive on-street bike path near the north limits. The path will traverse north along 25th Avenue (IDOT Roadway) to 14th Street. Project will include ADA Improvements, drainage improvements, and minor improvements to pavement and curb and gutter.</t>
  </si>
  <si>
    <t>04-21-0004</t>
  </si>
  <si>
    <t>FPD of Cook Co</t>
  </si>
  <si>
    <t>Des Plaines River Trail Reconstruction</t>
  </si>
  <si>
    <t>Reconstruct the Des Plaines River Trail from Bryn Mawr Avenue to Irving Park Road, correct geometric deficiencies and upgrade trail to meet ADA requirements, construct new pedestrian overpass at Lawrence Avenue, construct new boardwalks within the floodplain to provide 100-year floodplain protection, provide trail connections at Irving Park Road, Lawrence Avenue and Bryn Mawr Avenue.</t>
  </si>
  <si>
    <t>South</t>
  </si>
  <si>
    <t>07-21-0005</t>
  </si>
  <si>
    <t>Park Forest</t>
  </si>
  <si>
    <t>Park Forest Cut Through Improvements</t>
  </si>
  <si>
    <t>Phase One Engineering to upgrade Village Cut Throughs to shared paths with improved lighting.</t>
  </si>
  <si>
    <t xml:space="preserve">Requesting Phase I Engineering as Cohort 4; TDCH Match </t>
  </si>
  <si>
    <t>07-21-0006</t>
  </si>
  <si>
    <t>Tinley Park</t>
  </si>
  <si>
    <t>84th Avenue and 179th Street Multi-use Path Extension</t>
  </si>
  <si>
    <t>Multi-use path will provide a safe and emission free route to the 80th Avenue Train Station, parks/playgrounds, White Water Canyon Water Park, fitness centers, recreational facilities and various commercial businesses. This path extension would close the gap between the south 183rd Street trail and north 179th Street trail.</t>
  </si>
  <si>
    <t>07-21-0010</t>
  </si>
  <si>
    <t>Harvey</t>
  </si>
  <si>
    <t>Robey Trail Project: Shared Use Trail from 147th St/Sibley Blvd to 158th Pl</t>
  </si>
  <si>
    <t>A 1.5-mile north-south bike/ped trail extending from 147th S/Sibley Blvd to 158th St. The trail will be a 12' wide asphalt trail. Project includes 17 ADA-compliant intersections. The alignment utilizes an existing utility right-of-way and would provide safe, non-motorized access to three Pace Bus routes, the Markham Amazon facility, the future Southland Logistics Center, and parks, churches, schools, and other amenities.</t>
  </si>
  <si>
    <t>07-21-0014</t>
  </si>
  <si>
    <t>University Park</t>
  </si>
  <si>
    <t>University Park Sidepath Project: Cicero Ave to Metra Station</t>
  </si>
  <si>
    <t>Construction of a 10' wide concrete shared use sidepath from the intersection of University Parkway and Cicero Avenue to the University Park Metra Station. Phase I Engineering was funded through an RTA Access to Transit grant is currently underway. This project would eliminate a gap in University Park's bikeway network and create a multimodal connection between the Metra station and the Governors Gateway Industrial Park</t>
  </si>
  <si>
    <t>DuPage</t>
  </si>
  <si>
    <t>08-21-0004</t>
  </si>
  <si>
    <t>Elmhurst</t>
  </si>
  <si>
    <t>Bicycle and Pedestrian Overpass Over Illinois 83</t>
  </si>
  <si>
    <t>Bicycle and pedestrian overpass over Illinois 83 near Fay Avenue in the City of Elmhurst. Will include connecting trails and approach ramps on Forest Preserve of DuPage County (FPDDC).</t>
  </si>
  <si>
    <t>08-21-0005</t>
  </si>
  <si>
    <t>Carol Stream</t>
  </si>
  <si>
    <t>Kuhn Road Multi-Use Path</t>
  </si>
  <si>
    <t>Construction of a 0.7-mile segment of the Carol Stream-Bloomingdale Trail along Kuhn Rd from Army Trail Rd to Lies Rd in Carol Stream.</t>
  </si>
  <si>
    <t>08-21-0008</t>
  </si>
  <si>
    <t>Lies Road Multi-Use Path</t>
  </si>
  <si>
    <t>1.02-mile segment of off-street multi-use path along the north side of Lies Rd from Gary Ave to Schmale Rd in the Village of Carol Stream</t>
  </si>
  <si>
    <t>08-21-0009</t>
  </si>
  <si>
    <t>Southeast Bike Path</t>
  </si>
  <si>
    <t>The project consists of constructing a new multi-use path to connect businesses and residents in the southeast part of Carol Stream to the Great Western Trail and to Community Park.</t>
  </si>
  <si>
    <t>Kane</t>
  </si>
  <si>
    <t>09-21-0010</t>
  </si>
  <si>
    <t>Geneva</t>
  </si>
  <si>
    <t>Kautz Road Reconstruction &amp; Widening</t>
  </si>
  <si>
    <t>Addition of a multi-use path along Kautz Rd as part of a roadway reconstruction and widening project.</t>
  </si>
  <si>
    <t>09-21-0013</t>
  </si>
  <si>
    <t>Sugar Grove</t>
  </si>
  <si>
    <t>Blackberry Creek Bridge and Shared-Use Path</t>
  </si>
  <si>
    <t>Construction of a 10'-wide off-street bicycle and pedestrian facility between Belle Vue Lane and the Virgil Gilman Regional Trail with a 10-foot clear-span, prefabricated box truss, pedestrian/bicyclist bridge with a timber deck to cross Blackberry Creek.</t>
  </si>
  <si>
    <t>Lake</t>
  </si>
  <si>
    <t>10-21-0004</t>
  </si>
  <si>
    <t>FPD of Lake Co</t>
  </si>
  <si>
    <t>Millennium Trail - Ethel's Woods Forest Preserve to Pine Dunes Forest Preserve</t>
  </si>
  <si>
    <t>The proposed project would extend the existing Millennium Trail north to the Pine Dunes Forest Preserve. The segment along Illinois Route 173 would be a project omission to be completed during a separate ongoing study of Illinois Route 173 by IDOT.</t>
  </si>
  <si>
    <t>No Benefit</t>
  </si>
  <si>
    <t>Emissions analysis did not show any reduction.</t>
  </si>
  <si>
    <t>10-21-0009</t>
  </si>
  <si>
    <t>Lake Co DOT</t>
  </si>
  <si>
    <t>Illinois Route 137 Bike Path (Patriot Path)</t>
  </si>
  <si>
    <t>Segment 1 and Segment 4 of a new 5.5 mile long east/west, off-street, trunk line bike path along Illinois Route 137 between the Des Plaines River Trail and the Robert McClory Bike Path.</t>
  </si>
  <si>
    <t>10-21-0011</t>
  </si>
  <si>
    <t>Highland Park</t>
  </si>
  <si>
    <t>Clavey Road Reconstruction-Green Bay Road to US 41</t>
  </si>
  <si>
    <t>Bicycle facility being completed as part of the widening and reconstruction of Clavey Road from US 41 to Green Bay Road.</t>
  </si>
  <si>
    <t>10-21-0015</t>
  </si>
  <si>
    <t>Green Bay Road Reconstruction</t>
  </si>
  <si>
    <t>On-street bike lanes as part of a roadway reconstruction, resurfacing, storm sewer installation, traffic signal modernization, watermain and sanitary sewer rehabilitation, pavement markings, and landscape restoration.</t>
  </si>
  <si>
    <t>Will</t>
  </si>
  <si>
    <t>12-21-0017</t>
  </si>
  <si>
    <t>Minooka</t>
  </si>
  <si>
    <t>McEvilly Road Multi-Use Trail extension</t>
  </si>
  <si>
    <t>18-21-0026</t>
  </si>
  <si>
    <t>University Park Sidepath Project: Governor State University to Kedzie Ave</t>
  </si>
  <si>
    <t>Construction of a new shared use sidepath from the intersection of University Parkway and Crawford Ave to Town Center at Kedzie Ave</t>
  </si>
  <si>
    <t>Bottleneck Elimination</t>
  </si>
  <si>
    <t>Central</t>
  </si>
  <si>
    <t>04-21-0009</t>
  </si>
  <si>
    <t>Elmwood Park</t>
  </si>
  <si>
    <t>Elmwood Park Grand Avenue Grade Separation</t>
  </si>
  <si>
    <t>Proposed improvements required to grade separate West Grand Avenue (FAU 1376) from Metra/Canadian Pacific Railroad. The project study ESR limits along Grand Avenue extend from Haymond Street to 73rd Avenue.</t>
  </si>
  <si>
    <t>09-21-0007</t>
  </si>
  <si>
    <t>Kane Co DOT</t>
  </si>
  <si>
    <t>Randall Rd at Hopps Rd (CN GS)</t>
  </si>
  <si>
    <t>Demonstration</t>
  </si>
  <si>
    <t>10-21-0007</t>
  </si>
  <si>
    <t>Lake County PASSAGE SMART Initiative - Connected Vehicle Demonstration Project</t>
  </si>
  <si>
    <t>A mobility application that will create an adaptive traffic signal methodology that incorporates the three big data sets (connected vehicles, crowdsourced data and ATSPMs) that focuses on delay, travel time, throughput, vehicle emissions and arrival on green.</t>
  </si>
  <si>
    <t>Demo</t>
  </si>
  <si>
    <t>Demonstration Project</t>
  </si>
  <si>
    <t>Direct Emissions Reduction</t>
  </si>
  <si>
    <t>01-21-0009</t>
  </si>
  <si>
    <t>CDOT</t>
  </si>
  <si>
    <t>Drive Clean Chicago - Series 3 - Electric/Hybrid Truck incentives</t>
  </si>
  <si>
    <t>Support additional years of the Drive Clean Chicago incentive program's Drive Clean Truck element to provide the a third round of point-of-sale vouchers (367) to incentivize adoption of electric and hybrid trucks by local government, not-for-profit organization, and private corporation fleets.</t>
  </si>
  <si>
    <t>CTA</t>
  </si>
  <si>
    <t>16-21-0005</t>
  </si>
  <si>
    <t>CTA Electric Bus Program – Purchase up to 48 Electric Buses and up to 7 Chargers</t>
  </si>
  <si>
    <t>The purchase of approximately 48 forty-foot battery-powered, zero-emission, all-electric, fully accessible, public transit buses and up to seven (7) overhead chargers to power the electric buses. Model Year 2006 (1000) conventional buses equipped with Cummins engines would be replaced with new all-electric buses.</t>
  </si>
  <si>
    <t>TDC Match</t>
  </si>
  <si>
    <t>Metra</t>
  </si>
  <si>
    <t>18-21-0027</t>
  </si>
  <si>
    <t>Metra Alternative Fuel Locomotives</t>
  </si>
  <si>
    <t>Procure six (6) locomotives powered by next-generation battery technology. Alternative fuel locomotives will produce zero mobile emissions.</t>
  </si>
  <si>
    <t>Intersection Improvement</t>
  </si>
  <si>
    <t>IDOT</t>
  </si>
  <si>
    <t>01-21-0020</t>
  </si>
  <si>
    <t>IDOT D1 Hwys</t>
  </si>
  <si>
    <t>IL Route 50 (Cicero Avenue) at Interstate 55 (Stevenson Expwy)</t>
  </si>
  <si>
    <t>Intersection Reconstruction, Ramp Repair, Bridge Repair</t>
  </si>
  <si>
    <t>03-21-0009</t>
  </si>
  <si>
    <t>Illinois 72 at Huntington Boulevard</t>
  </si>
  <si>
    <t>Traffic Signal Modernization, ADA Improvements, Turning Lanes</t>
  </si>
  <si>
    <t>05-21-0004</t>
  </si>
  <si>
    <t>US 34 (Ogden Avenue) and Joliet Avenue</t>
  </si>
  <si>
    <t>Intersection Reconstruction, ADA Improvements</t>
  </si>
  <si>
    <t>08-21-0013</t>
  </si>
  <si>
    <t>DuPage Co DOT</t>
  </si>
  <si>
    <t>Illinois Route 38 at Winfield Road Intersection Improvement</t>
  </si>
  <si>
    <t>Intersection reconstruction and improvement that includes widening for westbound dual left turn lanes on IL Rt 38, lengthening both the northbound left and right turn lanes on Winfield Road, raised median along IL Rt 38, timber retaining wall removal and replacement on south leg of Winfield Road, new storm sewer system, and traffic signal modernization.</t>
  </si>
  <si>
    <t>08-21-0016</t>
  </si>
  <si>
    <t>Illinois Route 38 at County Farm Road Intersection Improvements</t>
  </si>
  <si>
    <t>Intersection reconstruction and improvement that includes widening for eastbound dual left turn lanes and a westbound single right turn lane on IL Rt 38 at County Farm Road, raised median along IL Rt 38, new westbound single left turn lanes to both Shafner Road and the St. Francis High School entrance, new 10' wide multi-use path on the south side of IL Rt 38, culvert replacement, new storm sewer system, and traffic signal modernization.</t>
  </si>
  <si>
    <t>09-21-0004</t>
  </si>
  <si>
    <t xml:space="preserve">Randall Rd at Big Timber Rd </t>
  </si>
  <si>
    <t>The footprint of the northbound left receiving lanes (west leg) will be improved to allow for capacity of dual northbound lefts at the intersection. Additionally, alternatives are being considered to increase the skew angle of the intersection to allow for greater sight lines with turning movements. New 5 ft sidewalk connection in the Northeast quadrant.</t>
  </si>
  <si>
    <t>09-21-0006</t>
  </si>
  <si>
    <t>Randall Rd at IL 72</t>
  </si>
  <si>
    <t>Intersection improvements at Randall Rd and IL 72 along with operational, capacity, safety improvements to the intersection.</t>
  </si>
  <si>
    <t>Randall Rd at Hopps Rd with Sidepath</t>
  </si>
  <si>
    <t>Realignment of the Randall Rd and Hopps Rd intersection, connection of the existing Randall Rd trail from South of the Walmart Entrance at the North project limits to Gyorr Ave at the South project limits. The project also will include a grade separation of Randall Rd at the CN RR Crossing (see BE app).</t>
  </si>
  <si>
    <t>09-21-0017</t>
  </si>
  <si>
    <t xml:space="preserve"> Ill 64 North Ave - At Peck Rd </t>
  </si>
  <si>
    <t>Turning Lanes, ADA Improvements</t>
  </si>
  <si>
    <t>09-21-0018</t>
  </si>
  <si>
    <t>Illinois 72 at Brier Hill Road</t>
  </si>
  <si>
    <t>Intersection Improvement, Traffic Signal Installation, Drainage, Channelization</t>
  </si>
  <si>
    <t>10-21-0014</t>
  </si>
  <si>
    <t xml:space="preserve"> US 12/59 SB to Ill 176 </t>
  </si>
  <si>
    <t>Turning Lanes</t>
  </si>
  <si>
    <t>Other</t>
  </si>
  <si>
    <t>01-21-0010</t>
  </si>
  <si>
    <t>Traffic Management Center - ATMS Added Functions</t>
  </si>
  <si>
    <t>Consultant Services for second stage of ATMS integration into Traffic Management Center, adding 11 functions including ICM, Centralized TSP, Extended Signal Integration, Semi-Automated signal operation and Curb and Parking data integration.</t>
  </si>
  <si>
    <t>Signal Interconnect</t>
  </si>
  <si>
    <t>02-21-0004</t>
  </si>
  <si>
    <t>US 41 at Church St and Church St at Niles Center Rd</t>
  </si>
  <si>
    <t>Interconnect the traffic signal at Church St and Niles Center Rd to the existing signal system at US 41 and Church St (ECON 2).</t>
  </si>
  <si>
    <t>02-21-0005</t>
  </si>
  <si>
    <t>Devon Ave - Ill 50 (Cicero Ave) to Kenton Ave/Lemont Ave</t>
  </si>
  <si>
    <t>Project is to add the intersections of IL 50 at Devon Ave and Devon Ave at Kenton Ave/ Lemont Ave to the existing traffic signal interconnect system - Eagle 1L. The existing system runs along IL 50 from Devon Ave to Pratt Ave.</t>
  </si>
  <si>
    <t>02-21-0006</t>
  </si>
  <si>
    <t>US 41 at Main St</t>
  </si>
  <si>
    <t>Project is to add the intersection of US 41 (Skokie Blvd) at Main St to the north end of the existing traffic signal interconnect system - Eagle 6P. The existing system runs along US 41 (Skokie Blvd) from Oakton St to Searle Pkwy and along Oakton St from La Crosse Ave to US 41 and includes three (3) intersections.</t>
  </si>
  <si>
    <t>04-21-0010</t>
  </si>
  <si>
    <t>17th Ave - 14th St to I-290 (Eisenhower Expwy)</t>
  </si>
  <si>
    <t>Add the intersections of 17th Ave at 14th St, 17th Ave at Harvard St, and 17th Ave at I-290 (Eisenhower Expy) to the west end of the existing traffic signal interconnect system - Econ 29. The existing system runs along Roosevelt Rd from 25th Ave to IL 43 (Harlem Ave) and includes nine (9) intersections.</t>
  </si>
  <si>
    <t>04-21-0011</t>
  </si>
  <si>
    <t>Ill 43 - Ill 64 (North Ave) to Armitage Ave</t>
  </si>
  <si>
    <t>Add the intersections of IL 43 at Bloomingdale Ave and IL 43 at Armitage Ave to the existing traffic signal interconnect system - ECON 100. The existing system runs along IL 64 from Cornell to Austin Blvd and along IL 171 from IL 64 to Strieby D, Which includes 23 intersections. In addition, the project will replace existing TS 1 cabinet and controller at two locations. IL 43 at Bloomingdale Ave and Armitage Ave.</t>
  </si>
  <si>
    <t>04-21-0012</t>
  </si>
  <si>
    <t>US 20 From I-294 to Wolf Rd</t>
  </si>
  <si>
    <t>Project is to add the intersections of US 20 (Lake St) at I-294 Ramps and US 20 (Lake St) at Wolf Rd to the south/west end of the existing traffic signal interconnect system - Econ 99. The existing system runs along IL 64 (North Ave) from Northwest Ave to Roy Ave and along Railroad Ave from IL 64 to US 20 and includes six (6) intersections.</t>
  </si>
  <si>
    <t>05-21-0001</t>
  </si>
  <si>
    <t>Berwyn</t>
  </si>
  <si>
    <t xml:space="preserve">16th Street Traffic Improvements </t>
  </si>
  <si>
    <t>Signal modernization along 16th Street, resurfacing, ADA improvements</t>
  </si>
  <si>
    <t>05-21-0002</t>
  </si>
  <si>
    <t>26th St at Riverside Dr</t>
  </si>
  <si>
    <t>Add the intersection of 26th St at Riverside Dr to the west/south end of the existing traffic signal interconnect system - Econ 30. The existing system runs along Cermak Rd from North Riverside Mall West Entrance to 54th Ave and along IL 43 (Harlem Ave) from Cermak Rd to Riverside Dr/Longcommon Rd and includes twenty (20) intersections.</t>
  </si>
  <si>
    <t>Southwest</t>
  </si>
  <si>
    <t>06-21-0009</t>
  </si>
  <si>
    <t>79th St From 88th Ave to IL 50</t>
  </si>
  <si>
    <t xml:space="preserve">Add the intersections of 79th St at 88th Ave/Cork Ave, 79th St at Roberts Rd, 79th St at 78th Ave, 79th St at Oketo Ave, 79th St at IL 43 (Harlem Ave), 79th St at Sayre Ave, 79th St at [Burbank] Fire Station, 79th St at Narragansett Ave, and 79th St at Austin Ave to the west end of the existing traffic signal interconnect system - Econ 51. </t>
  </si>
  <si>
    <t>06-21-0010</t>
  </si>
  <si>
    <t>111th St From Oak Park Ave to Ridgeland Ave</t>
  </si>
  <si>
    <t>Add the intersection of 111th St at Oak Park Ave to the west end of the existing traffic signal interconnect system - Econ 63. The existing system runs along 111th St from Ridgeland Ave to Kostner Ave, Ridgeland Ave from 115th St to 103rd St, and along IL 50 (Cicero Ave) from 115th St to 99th St and includes eighteen (18) intersections.</t>
  </si>
  <si>
    <t>06-21-0011</t>
  </si>
  <si>
    <t>111th St From Oketo Ave to IL 7</t>
  </si>
  <si>
    <t>Add the intersection of 111th St @ Oketo Ave recommended to rebuild signal to permanent type and interconnect to ECON 64 111th St @ IL 7 SW Hwy.</t>
  </si>
  <si>
    <t>06-21-0012</t>
  </si>
  <si>
    <t>127th St from Wireton to Sacramento</t>
  </si>
  <si>
    <t>Add the intersection of 127th @ Wireton, 127th @ Kedzie, &amp; 127th @ Sacramento to the W end of the existing TS interconnect system ECON 178. The existing system runs along 127th @ Maple to Vincennes/Gregory &amp; include (3) intersections. This will also connect the existing ECON 178 to the existing ECON 50 directly to the east.</t>
  </si>
  <si>
    <t>07-21-0016</t>
  </si>
  <si>
    <t>Dixie Hwy From I-80 to 167th St</t>
  </si>
  <si>
    <t>Add the intersections of Dixie Hwy at I-80 EB Off-Ramp, Dixie Hwy at 171st St, Dixie Hwy at 170th St, Dixie Hwy at 168th St, and Dixie Hwy at 167th St to the southwest end of the existing interconnect system - Eagle 3N. The existing system runs along Governors Hwy from Dixie Hwy to Metra Lot Entrance and includes the two aforementioned intersections.</t>
  </si>
  <si>
    <t>10-21-0012</t>
  </si>
  <si>
    <t>IL 131 from IL 137 to Saratoga St</t>
  </si>
  <si>
    <t>Interconnect the traffic signal at IL 131 @ Saratoga to the existing signal system at IL 131 @ IL 137 (ECON 20).</t>
  </si>
  <si>
    <t>10-21-0013</t>
  </si>
  <si>
    <t>IL 131 @ MLK Dr</t>
  </si>
  <si>
    <t>Project is to provide a new interconnect system along IL 131 (Green Bay Rd) from Martin Luther King (MLK) Jr Dr to Argonne Dr consisting of the two (2) aforementioned intersections.</t>
  </si>
  <si>
    <t>12-21-0027</t>
  </si>
  <si>
    <t>IL 7 From 7th St to Adelmann Dr</t>
  </si>
  <si>
    <t>Add the intersections of IL 7 (9th St) at 7th St, IL 7 (9th St) at Read St-Lock Ln, IL 7 (9th St-159th St) at Thornton St, IL 7 (159th St) at Farrell Rd, and IL 7 (159th St) at Adelmann Dr to the west end of the existing traffic signal interconnect system - Econ 182. The existing system runs along IL 7 from I-355 W Ramps to Gougar Rd and includes 3 intersections.</t>
  </si>
  <si>
    <t>Transit Facility Improvement</t>
  </si>
  <si>
    <t>01-21-0006</t>
  </si>
  <si>
    <t>State/Lake (Loop Elevated) Station</t>
  </si>
  <si>
    <t>01-21-0007</t>
  </si>
  <si>
    <t xml:space="preserve">Washington Station (CTA Blue Line) </t>
  </si>
  <si>
    <t>Reconstruction of the Washington Station on the CTA Blue Line, including adding ADA elevators and increased throughput capacity</t>
  </si>
  <si>
    <t>01-21-0011</t>
  </si>
  <si>
    <t xml:space="preserve">South Lakefront Busway </t>
  </si>
  <si>
    <t>Upgrade McCormick Place Busway from Balbo to 26th to allow use by CTA Buses serving the South Lakefront express routes, Soldier Field, Museum Campus and McCormick Place, as detailed and scoped in CDOT's 2020 South Lakefront-Museum Campus Access Improvement Study.</t>
  </si>
  <si>
    <t>01-21-0012</t>
  </si>
  <si>
    <t>31st St Station (Metra Electric)</t>
  </si>
  <si>
    <t>Construction of a New Metra Electric District Station at 31st St (with auxiliary entrance at 29th), relocating service from 27th Street Station which would be removed. This will provide better access to the station and serve the redevelopment of the former site of Michael Reese Hospital.</t>
  </si>
  <si>
    <t>01-21-0013</t>
  </si>
  <si>
    <t>North/Clybourn Station (CTA Red Line)</t>
  </si>
  <si>
    <t>Station Reconstruction including addition of ADA elevators and entrances, and increase in passenger throughput</t>
  </si>
  <si>
    <t>08-21-0018</t>
  </si>
  <si>
    <t>I-290 Bus on Shoulder</t>
  </si>
  <si>
    <t>The service plan described below assumes the resumption of full service on Routes 604 &amp; 757 and the introduction of a new route, Forest Park/Downers Grove Limited. This proposed new service is based on Route 747 which used to provide weekday limited stop express service via I-290 from Forest Park to Oak Brook &amp; via local roads w/of Oak Brook. In Dec/2011, Route 747 was discontinued due to congestion issues on I-290 and to reallocate resources for additional local service.</t>
  </si>
  <si>
    <t>16-21-0006</t>
  </si>
  <si>
    <t xml:space="preserve">CTA Red Line Extension (RLE) Project </t>
  </si>
  <si>
    <t>Project will extend the Red Line south from the 95th Street Terminal to 130th Street in the City of Chicago in Cook County, Illinois. The proposed 5.6-mile heavy rail extension will include four new stations near 103rd Street, 111th Street, Michigan Avenue, and 130th Street.</t>
  </si>
  <si>
    <t>Pace</t>
  </si>
  <si>
    <t>17-21-0001</t>
  </si>
  <si>
    <t>Pulse 95th Street Line</t>
  </si>
  <si>
    <t>New Pace bus service with higher frequencies, travel time savings and station amenities including raised platforms for near-level boarding, semi-custom branded shelters, benches, trash receptacles, bike racks, a vertical marker with the Pulse brand, real time next-bus signage and route information and heating within the shelter. TSP will also be implemented.</t>
  </si>
  <si>
    <t>17-21-0002</t>
  </si>
  <si>
    <t>South Halsted Bus Enhancements</t>
  </si>
  <si>
    <t>New bus service with higher frequencies, travel time savings and station amenities including near-level boarding, semi-custom branded shelters, benches, trash receptacles, bike racks, a vertical marker with real time signage and route information and heating within the shelter. North of 95th street, improvements include accessibility, installation of shelters, real-time arrival information signs, and/or improved lighting. TSP and select queue jump locations are also included.</t>
  </si>
  <si>
    <t>Transit Service and Equipment</t>
  </si>
  <si>
    <t>17-21-0003</t>
  </si>
  <si>
    <t>Pulse Dempster Line Operating Funds 2025</t>
  </si>
  <si>
    <t>A 15 mile Arterial Bus Rapid Transit (ART) traveling from Davis Street CTA/Metra stations in Evanston to the O'Hare Airport's Consolidated Joint Use Facility.</t>
  </si>
  <si>
    <t/>
  </si>
  <si>
    <t>Transportation Impact</t>
  </si>
  <si>
    <t>Sum of All Criteria Scores</t>
  </si>
  <si>
    <r>
      <t xml:space="preserve">Composite Priority Index </t>
    </r>
    <r>
      <rPr>
        <b/>
        <vertAlign val="superscript"/>
        <sz val="10"/>
        <color rgb="FF0070C0"/>
        <rFont val="Arial"/>
        <family val="2"/>
      </rPr>
      <t>1</t>
    </r>
  </si>
  <si>
    <t>The proposed trail would connect the recently completed McEvilly Road ITEP Multi-use Path to the  I&amp;M Canal Trail to the east, which links to the 60-mile IDNR Trail.</t>
  </si>
  <si>
    <t>A grade separation of Randall Rd at the CN RR Crossing which is being completed as part of the realignment of the Randall Rd and Hopps Rd intersection.</t>
  </si>
  <si>
    <t>Reconstruction of the State and Lake Station on the CTA Loop Elevated, with addition of elevators to the Lake (CTA Red Line) station of the State Street Subway to facilitate ADA transfers between the Loop's lines and the Red Line.</t>
  </si>
  <si>
    <t>Transportation Impact Criteria</t>
  </si>
  <si>
    <t>Reconstruct the Green Bay Trail from 150 feet south of Hazel Avenue to Park Avenue. The improvement will include widening, realignment, retaining walls, detectable warnings, pavement markings, be ADA compliant and provide access to Metra. This will fill an important gap in the Green Bay Trail</t>
  </si>
  <si>
    <t>Corridor/
Transit Improvement</t>
  </si>
  <si>
    <t>Ineligible</t>
  </si>
  <si>
    <t>ITEP</t>
  </si>
  <si>
    <t>STP-SF</t>
  </si>
  <si>
    <t>09-21-0008</t>
  </si>
  <si>
    <t>Dauberman Rd Extension from US 30 to Granart Rd</t>
  </si>
  <si>
    <t>Not Analyzed</t>
  </si>
  <si>
    <t>Bicycle facility part of a road extension and grade separation.</t>
  </si>
  <si>
    <t>.</t>
  </si>
  <si>
    <t>$15M in deferral because of Buy America waivers not being granted.</t>
  </si>
  <si>
    <t>Inclusive Growth Score</t>
  </si>
  <si>
    <t>Recommendation
CMAQ 2022-26 (Orange)
TAP-L 2022-26 (Green)</t>
  </si>
  <si>
    <t>TDCH Match; TAP-L</t>
  </si>
  <si>
    <t>TAP-L</t>
  </si>
  <si>
    <t>Requesting Phase I Engineering as Cohort 4; TDCH Match; TAP-L</t>
  </si>
  <si>
    <t>Requesting Phase I Engineering as Cohort 4; TAP-L</t>
  </si>
  <si>
    <t>TDC Match;</t>
  </si>
  <si>
    <t>STP-SF and TAP-L</t>
  </si>
  <si>
    <t>Submitted TAP-L only; TAP-L</t>
  </si>
  <si>
    <t xml:space="preserve">2022-2026 CMAQ Recommended Total </t>
  </si>
  <si>
    <t xml:space="preserve">     Chicago Metropolitan Agency for Planning</t>
  </si>
  <si>
    <t>FFY 2022-2026 CMAQ Recommended Program for a Public Comment Period Ending July 30, 2021</t>
  </si>
  <si>
    <t>Project Type</t>
  </si>
  <si>
    <t>Federal Request</t>
  </si>
  <si>
    <t>2022-2026 Recommended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</si>
</sst>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0_);_(* \(#,##0.0\);_(* &quot;-&quot;??_);_(@_)"/>
    <numFmt numFmtId="165" formatCode="0.0"/>
    <numFmt numFmtId="166" formatCode="&quot;$&quot;#,##0"/>
    <numFmt numFmtId="167" formatCode="&quot;$&quot;#,##0.00"/>
    <numFmt numFmtId="168" formatCode="_(&quot;$&quot;* #,##0_);_(&quot;$&quot;* \(#,##0\);_(&quot;$&quot;* &quot;-&quot;??_);_(@_)"/>
  </numFmts>
  <fonts count="29" x14ac:knownFonts="1">
    <font>
      <sz val="11"/>
      <color theme="1"/>
      <name val="Calibri"/>
      <family val="2"/>
      <scheme val="minor"/>
    </font>
    <font>
      <sz val="11"/>
      <color theme="1"/>
      <name val="Calibri"/>
      <family val="2"/>
      <scheme val="minor"/>
    </font>
    <font>
      <b/>
      <sz val="18"/>
      <name val="Arial"/>
      <family val="2"/>
    </font>
    <font>
      <sz val="10"/>
      <name val="Arial"/>
      <family val="2"/>
    </font>
    <font>
      <sz val="10"/>
      <name val="MS Sans Serif"/>
      <family val="2"/>
    </font>
    <font>
      <b/>
      <sz val="10"/>
      <color rgb="FF0070C0"/>
      <name val="Arial"/>
      <family val="2"/>
    </font>
    <font>
      <b/>
      <sz val="10"/>
      <color theme="1"/>
      <name val="Arial"/>
      <family val="2"/>
    </font>
    <font>
      <sz val="10"/>
      <color theme="1"/>
      <name val="Arial"/>
      <family val="2"/>
    </font>
    <font>
      <b/>
      <sz val="10"/>
      <color theme="9" tint="-0.249977111117893"/>
      <name val="Arial"/>
      <family val="2"/>
    </font>
    <font>
      <b/>
      <sz val="12"/>
      <name val="Arial"/>
      <family val="2"/>
    </font>
    <font>
      <b/>
      <sz val="13.5"/>
      <name val="Arial"/>
      <family val="2"/>
    </font>
    <font>
      <b/>
      <sz val="10"/>
      <color theme="6" tint="-0.249977111117893"/>
      <name val="Arial"/>
      <family val="2"/>
    </font>
    <font>
      <b/>
      <sz val="10"/>
      <name val="Arial"/>
      <family val="2"/>
    </font>
    <font>
      <b/>
      <sz val="10"/>
      <color rgb="FFFF0000"/>
      <name val="Arial"/>
      <family val="2"/>
    </font>
    <font>
      <sz val="10"/>
      <color rgb="FF0070C0"/>
      <name val="Arial"/>
      <family val="2"/>
    </font>
    <font>
      <sz val="11"/>
      <name val="Calibri"/>
      <family val="2"/>
      <scheme val="minor"/>
    </font>
    <font>
      <sz val="10"/>
      <color theme="9"/>
      <name val="Arial"/>
      <family val="2"/>
    </font>
    <font>
      <b/>
      <sz val="10"/>
      <color theme="9"/>
      <name val="Arial"/>
      <family val="2"/>
    </font>
    <font>
      <sz val="11"/>
      <color theme="9"/>
      <name val="Calibri"/>
      <family val="2"/>
      <scheme val="minor"/>
    </font>
    <font>
      <b/>
      <vertAlign val="superscript"/>
      <sz val="10"/>
      <color rgb="FF0070C0"/>
      <name val="Arial"/>
      <family val="2"/>
    </font>
    <font>
      <b/>
      <sz val="10"/>
      <color rgb="FF00B050"/>
      <name val="Arial"/>
      <family val="2"/>
    </font>
    <font>
      <b/>
      <sz val="10"/>
      <color rgb="FF0070C0"/>
      <name val="Arial"/>
      <family val="2"/>
    </font>
    <font>
      <sz val="9"/>
      <color indexed="81"/>
      <name val="Tahoma"/>
      <family val="2"/>
    </font>
    <font>
      <b/>
      <sz val="9"/>
      <color indexed="81"/>
      <name val="Tahoma"/>
      <family val="2"/>
    </font>
    <font>
      <b/>
      <sz val="11"/>
      <color theme="9"/>
      <name val="Calibri"/>
      <family val="2"/>
      <scheme val="minor"/>
    </font>
    <font>
      <sz val="11"/>
      <color theme="0"/>
      <name val="Calibri"/>
      <family val="2"/>
      <scheme val="minor"/>
    </font>
    <font>
      <sz val="10"/>
      <color theme="0"/>
      <name val="MS Sans Serif"/>
      <family val="2"/>
    </font>
    <font>
      <sz val="10"/>
      <color theme="0"/>
      <name val="Arial"/>
      <family val="2"/>
    </font>
    <font>
      <b/>
      <sz val="10"/>
      <color theme="0"/>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4" fillId="0" borderId="0">
      <alignment horizontal="center"/>
    </xf>
    <xf numFmtId="44" fontId="1" fillId="0" borderId="0" applyFont="0" applyFill="0" applyBorder="0" applyAlignment="0" applyProtection="0"/>
  </cellStyleXfs>
  <cellXfs count="305">
    <xf numFmtId="0" fontId="0" fillId="0" borderId="0" xfId="0"/>
    <xf numFmtId="0" fontId="2" fillId="0" borderId="0" xfId="0" applyFont="1" applyAlignment="1">
      <alignment horizontal="left" indent="4"/>
    </xf>
    <xf numFmtId="0" fontId="3" fillId="0" borderId="0" xfId="0" applyFont="1" applyAlignment="1"/>
    <xf numFmtId="0" fontId="3" fillId="0" borderId="0" xfId="0" applyFont="1"/>
    <xf numFmtId="0" fontId="0" fillId="0" borderId="0" xfId="0" applyFill="1"/>
    <xf numFmtId="0" fontId="3" fillId="0" borderId="0" xfId="0" applyNumberFormat="1" applyFont="1" applyFill="1" applyAlignment="1">
      <alignment horizontal="center"/>
    </xf>
    <xf numFmtId="1" fontId="5" fillId="0" borderId="0" xfId="0" applyNumberFormat="1" applyFont="1" applyFill="1" applyAlignment="1">
      <alignment horizontal="center"/>
    </xf>
    <xf numFmtId="2" fontId="3"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2" fontId="7" fillId="0" borderId="0" xfId="0" applyNumberFormat="1" applyFont="1" applyFill="1" applyAlignment="1">
      <alignment horizontal="center" vertical="center"/>
    </xf>
    <xf numFmtId="1" fontId="3" fillId="0" borderId="0" xfId="0" applyNumberFormat="1" applyFont="1" applyFill="1" applyAlignment="1">
      <alignment horizontal="center"/>
    </xf>
    <xf numFmtId="1" fontId="6" fillId="0" borderId="0" xfId="0" applyNumberFormat="1" applyFont="1" applyFill="1" applyAlignment="1">
      <alignment horizontal="center"/>
    </xf>
    <xf numFmtId="164" fontId="6" fillId="0" borderId="0" xfId="1" applyNumberFormat="1" applyFont="1" applyFill="1" applyAlignment="1">
      <alignment horizontal="center"/>
    </xf>
    <xf numFmtId="165" fontId="5" fillId="0" borderId="0" xfId="0" applyNumberFormat="1" applyFont="1" applyFill="1" applyAlignment="1">
      <alignment horizontal="center"/>
    </xf>
    <xf numFmtId="165" fontId="3" fillId="0" borderId="0" xfId="0" applyNumberFormat="1" applyFont="1" applyFill="1" applyAlignment="1">
      <alignment horizontal="center"/>
    </xf>
    <xf numFmtId="1" fontId="5"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5" fillId="0" borderId="0" xfId="0" applyFont="1" applyFill="1" applyAlignment="1">
      <alignment horizontal="center"/>
    </xf>
    <xf numFmtId="0" fontId="3" fillId="0" borderId="0" xfId="0" applyFont="1" applyAlignment="1">
      <alignment horizontal="center"/>
    </xf>
    <xf numFmtId="0" fontId="7" fillId="0" borderId="0" xfId="0" applyFont="1" applyAlignment="1">
      <alignment horizontal="center"/>
    </xf>
    <xf numFmtId="164" fontId="3" fillId="0" borderId="0" xfId="1" applyNumberFormat="1" applyFont="1" applyAlignment="1">
      <alignment horizontal="center"/>
    </xf>
    <xf numFmtId="165" fontId="8" fillId="0" borderId="0" xfId="0" applyNumberFormat="1" applyFont="1" applyAlignment="1">
      <alignment horizontal="center"/>
    </xf>
    <xf numFmtId="0" fontId="8" fillId="0" borderId="0" xfId="0" applyFont="1" applyAlignment="1">
      <alignment horizontal="left" wrapText="1"/>
    </xf>
    <xf numFmtId="0" fontId="3" fillId="0" borderId="0" xfId="0" applyFont="1" applyFill="1"/>
    <xf numFmtId="0" fontId="3" fillId="0" borderId="0" xfId="0" applyNumberFormat="1" applyFont="1" applyFill="1" applyAlignment="1">
      <alignment horizontal="right"/>
    </xf>
    <xf numFmtId="1" fontId="5" fillId="0" borderId="0" xfId="0" applyNumberFormat="1" applyFont="1" applyFill="1" applyAlignment="1">
      <alignment horizontal="right"/>
    </xf>
    <xf numFmtId="1" fontId="6" fillId="0" borderId="0" xfId="0" applyNumberFormat="1" applyFont="1" applyFill="1" applyAlignment="1">
      <alignment horizontal="right"/>
    </xf>
    <xf numFmtId="164" fontId="6" fillId="0" borderId="0" xfId="1" applyNumberFormat="1" applyFont="1" applyFill="1" applyAlignment="1">
      <alignment horizontal="right"/>
    </xf>
    <xf numFmtId="165" fontId="5" fillId="0" borderId="0" xfId="0" applyNumberFormat="1" applyFont="1" applyFill="1" applyAlignment="1">
      <alignment horizontal="right"/>
    </xf>
    <xf numFmtId="165" fontId="3" fillId="0" borderId="0" xfId="0" applyNumberFormat="1" applyFont="1" applyFill="1" applyAlignment="1">
      <alignment horizontal="right"/>
    </xf>
    <xf numFmtId="1" fontId="5" fillId="0" borderId="0" xfId="0" applyNumberFormat="1" applyFont="1" applyFill="1" applyBorder="1" applyAlignment="1">
      <alignment horizontal="right"/>
    </xf>
    <xf numFmtId="0" fontId="3" fillId="0" borderId="1"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3" fillId="0" borderId="2" xfId="0" applyFont="1" applyFill="1" applyBorder="1" applyAlignment="1">
      <alignment vertical="top" wrapText="1"/>
    </xf>
    <xf numFmtId="5" fontId="3" fillId="0" borderId="2" xfId="0" applyNumberFormat="1" applyFont="1" applyFill="1" applyBorder="1" applyAlignment="1">
      <alignment vertical="top"/>
    </xf>
    <xf numFmtId="1" fontId="3" fillId="0" borderId="2" xfId="0" applyNumberFormat="1" applyFont="1" applyFill="1" applyBorder="1" applyAlignment="1">
      <alignment horizontal="center" vertical="top"/>
    </xf>
    <xf numFmtId="166" fontId="3" fillId="0" borderId="2" xfId="0" applyNumberFormat="1" applyFont="1" applyFill="1" applyBorder="1" applyAlignment="1">
      <alignment vertical="top"/>
    </xf>
    <xf numFmtId="165" fontId="5" fillId="0" borderId="3" xfId="0" applyNumberFormat="1" applyFont="1" applyFill="1" applyBorder="1" applyAlignment="1">
      <alignment horizontal="center" vertical="top"/>
    </xf>
    <xf numFmtId="2" fontId="3" fillId="0" borderId="2" xfId="0" applyNumberFormat="1" applyFont="1" applyFill="1" applyBorder="1" applyAlignment="1">
      <alignment horizontal="center" vertical="top"/>
    </xf>
    <xf numFmtId="2" fontId="3" fillId="0" borderId="2" xfId="0" applyNumberFormat="1" applyFont="1" applyFill="1" applyBorder="1" applyAlignment="1">
      <alignment horizontal="left" vertical="top" wrapText="1"/>
    </xf>
    <xf numFmtId="1" fontId="5" fillId="0" borderId="2" xfId="0" applyNumberFormat="1" applyFont="1" applyFill="1" applyBorder="1" applyAlignment="1">
      <alignment horizontal="center" vertical="top"/>
    </xf>
    <xf numFmtId="1" fontId="6" fillId="0" borderId="2" xfId="0" applyNumberFormat="1" applyFont="1" applyFill="1" applyBorder="1" applyAlignment="1">
      <alignment horizontal="center" vertical="top"/>
    </xf>
    <xf numFmtId="2" fontId="7" fillId="0" borderId="2" xfId="0" applyNumberFormat="1" applyFont="1" applyFill="1" applyBorder="1" applyAlignment="1">
      <alignment horizontal="center" vertical="top"/>
    </xf>
    <xf numFmtId="1" fontId="5" fillId="0" borderId="3" xfId="0" applyNumberFormat="1" applyFont="1" applyFill="1" applyBorder="1" applyAlignment="1">
      <alignment horizontal="center" vertical="top"/>
    </xf>
    <xf numFmtId="1" fontId="3" fillId="0" borderId="1" xfId="0" applyNumberFormat="1" applyFont="1" applyFill="1" applyBorder="1" applyAlignment="1">
      <alignment horizontal="center" vertical="top"/>
    </xf>
    <xf numFmtId="165" fontId="5" fillId="0" borderId="2" xfId="0" applyNumberFormat="1" applyFont="1" applyFill="1" applyBorder="1" applyAlignment="1">
      <alignment horizontal="center" vertical="top"/>
    </xf>
    <xf numFmtId="165" fontId="3" fillId="0" borderId="2" xfId="0" applyNumberFormat="1" applyFont="1" applyFill="1" applyBorder="1" applyAlignment="1">
      <alignment horizontal="center" vertical="top"/>
    </xf>
    <xf numFmtId="165" fontId="7"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3" fillId="0" borderId="2" xfId="0" applyFont="1" applyBorder="1" applyAlignment="1">
      <alignment horizontal="center" vertical="top"/>
    </xf>
    <xf numFmtId="0" fontId="5" fillId="0" borderId="3" xfId="0" applyFont="1" applyBorder="1" applyAlignment="1">
      <alignment horizontal="center" vertical="top"/>
    </xf>
    <xf numFmtId="9" fontId="7" fillId="0" borderId="2" xfId="2" applyFont="1" applyFill="1" applyBorder="1" applyAlignment="1">
      <alignment horizontal="center" vertical="top"/>
    </xf>
    <xf numFmtId="165" fontId="3" fillId="0" borderId="1" xfId="0" applyNumberFormat="1" applyFont="1" applyFill="1" applyBorder="1" applyAlignment="1">
      <alignment horizontal="center" vertical="top"/>
    </xf>
    <xf numFmtId="1" fontId="7" fillId="0" borderId="2" xfId="0" applyNumberFormat="1" applyFont="1" applyFill="1" applyBorder="1" applyAlignment="1">
      <alignment horizontal="center" vertical="top"/>
    </xf>
    <xf numFmtId="167" fontId="3" fillId="0" borderId="2" xfId="0" applyNumberFormat="1" applyFont="1" applyFill="1" applyBorder="1" applyAlignment="1">
      <alignment horizontal="center" vertical="top" wrapText="1"/>
    </xf>
    <xf numFmtId="1" fontId="13" fillId="0" borderId="2" xfId="0" applyNumberFormat="1" applyFont="1" applyFill="1" applyBorder="1" applyAlignment="1">
      <alignment horizontal="center" vertical="top"/>
    </xf>
    <xf numFmtId="165" fontId="14" fillId="0" borderId="2" xfId="0" applyNumberFormat="1" applyFont="1" applyFill="1" applyBorder="1" applyAlignment="1">
      <alignment horizontal="center" vertical="top"/>
    </xf>
    <xf numFmtId="0" fontId="3" fillId="0" borderId="2" xfId="0" applyFont="1" applyFill="1" applyBorder="1" applyAlignment="1">
      <alignment horizontal="center" vertical="top"/>
    </xf>
    <xf numFmtId="0" fontId="3" fillId="0" borderId="2" xfId="0" applyFont="1" applyFill="1" applyBorder="1" applyAlignment="1">
      <alignment vertical="top"/>
    </xf>
    <xf numFmtId="0" fontId="5" fillId="0" borderId="3" xfId="0" applyFont="1" applyFill="1" applyBorder="1" applyAlignment="1">
      <alignment horizontal="center" vertical="top"/>
    </xf>
    <xf numFmtId="3" fontId="5" fillId="0" borderId="2" xfId="0" applyNumberFormat="1" applyFont="1" applyFill="1" applyBorder="1" applyAlignment="1">
      <alignment horizontal="center" vertical="top" wrapText="1"/>
    </xf>
    <xf numFmtId="2" fontId="3" fillId="0" borderId="2" xfId="0" applyNumberFormat="1" applyFont="1" applyBorder="1" applyAlignment="1">
      <alignment horizontal="center" vertical="top"/>
    </xf>
    <xf numFmtId="3" fontId="5" fillId="0" borderId="2" xfId="0" applyNumberFormat="1" applyFont="1" applyBorder="1" applyAlignment="1">
      <alignment horizontal="center" vertical="top"/>
    </xf>
    <xf numFmtId="0" fontId="15" fillId="0" borderId="0" xfId="0" applyFont="1"/>
    <xf numFmtId="0" fontId="4" fillId="0" borderId="0" xfId="0" applyFont="1"/>
    <xf numFmtId="5" fontId="16" fillId="0" borderId="2" xfId="0" applyNumberFormat="1" applyFont="1" applyFill="1" applyBorder="1" applyAlignment="1">
      <alignment vertical="top"/>
    </xf>
    <xf numFmtId="5" fontId="17" fillId="0" borderId="2" xfId="0" applyNumberFormat="1" applyFont="1" applyFill="1" applyBorder="1" applyAlignment="1">
      <alignment vertical="top"/>
    </xf>
    <xf numFmtId="0" fontId="16" fillId="0" borderId="2" xfId="0" applyFont="1" applyBorder="1"/>
    <xf numFmtId="0" fontId="18" fillId="0" borderId="0" xfId="0" applyFont="1"/>
    <xf numFmtId="0" fontId="10" fillId="0" borderId="8" xfId="0" applyFont="1" applyBorder="1" applyAlignment="1">
      <alignment wrapText="1"/>
    </xf>
    <xf numFmtId="5" fontId="17" fillId="0" borderId="8" xfId="0" applyNumberFormat="1" applyFont="1" applyBorder="1" applyAlignment="1">
      <alignmen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5" xfId="0" applyFont="1" applyBorder="1" applyAlignment="1">
      <alignment vertical="center" wrapText="1"/>
    </xf>
    <xf numFmtId="0" fontId="12" fillId="0" borderId="16" xfId="0" applyFont="1" applyFill="1" applyBorder="1" applyAlignment="1">
      <alignment horizontal="left" vertical="center" wrapText="1"/>
    </xf>
    <xf numFmtId="0" fontId="12"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0" fontId="3" fillId="0" borderId="8" xfId="0" applyFont="1" applyBorder="1" applyAlignment="1">
      <alignment horizontal="right" wrapText="1"/>
    </xf>
    <xf numFmtId="166" fontId="3" fillId="0" borderId="1" xfId="0" applyNumberFormat="1" applyFont="1" applyFill="1" applyBorder="1" applyAlignment="1">
      <alignment horizontal="right" vertical="top"/>
    </xf>
    <xf numFmtId="5" fontId="12" fillId="0" borderId="4" xfId="0" applyNumberFormat="1" applyFont="1" applyBorder="1" applyAlignment="1">
      <alignment horizontal="center" vertical="center" wrapText="1"/>
    </xf>
    <xf numFmtId="0" fontId="0" fillId="0" borderId="0" xfId="0" applyAlignment="1">
      <alignment vertical="center"/>
    </xf>
    <xf numFmtId="0" fontId="9" fillId="0" borderId="0" xfId="0" applyFont="1" applyFill="1"/>
    <xf numFmtId="0" fontId="3" fillId="0" borderId="0" xfId="0" applyFont="1" applyFill="1" applyAlignment="1">
      <alignment horizontal="right"/>
    </xf>
    <xf numFmtId="5" fontId="8" fillId="0" borderId="4" xfId="0" applyNumberFormat="1" applyFont="1" applyBorder="1" applyAlignment="1">
      <alignment horizontal="center" vertical="center"/>
    </xf>
    <xf numFmtId="165" fontId="5" fillId="0" borderId="10" xfId="0" applyNumberFormat="1" applyFont="1" applyBorder="1" applyAlignment="1">
      <alignment horizontal="center" vertical="top"/>
    </xf>
    <xf numFmtId="165" fontId="5" fillId="0" borderId="4" xfId="0" applyNumberFormat="1" applyFont="1" applyBorder="1" applyAlignment="1">
      <alignment horizontal="center" vertical="center" wrapText="1"/>
    </xf>
    <xf numFmtId="1" fontId="3" fillId="0" borderId="2" xfId="0" applyNumberFormat="1" applyFont="1" applyFill="1" applyBorder="1" applyAlignment="1">
      <alignment horizontal="left" vertical="top" wrapText="1"/>
    </xf>
    <xf numFmtId="0" fontId="7" fillId="0" borderId="2" xfId="0" applyFont="1" applyFill="1" applyBorder="1" applyAlignment="1">
      <alignment vertical="top" wrapText="1"/>
    </xf>
    <xf numFmtId="0" fontId="3" fillId="0" borderId="2" xfId="0" applyFont="1" applyFill="1" applyBorder="1" applyAlignment="1">
      <alignment horizontal="center" vertical="top" wrapText="1"/>
    </xf>
    <xf numFmtId="0" fontId="0" fillId="0" borderId="0" xfId="0" applyAlignment="1">
      <alignment horizontal="left"/>
    </xf>
    <xf numFmtId="0" fontId="0" fillId="0" borderId="0" xfId="0" applyNumberFormat="1"/>
    <xf numFmtId="0" fontId="3" fillId="0" borderId="2" xfId="0" applyNumberFormat="1" applyFont="1" applyFill="1" applyBorder="1" applyAlignment="1" applyProtection="1">
      <alignment horizontal="left" vertical="top" wrapText="1"/>
      <protection locked="0"/>
    </xf>
    <xf numFmtId="165" fontId="7" fillId="0" borderId="0" xfId="0" applyNumberFormat="1" applyFont="1" applyAlignment="1">
      <alignment horizontal="left" wrapText="1"/>
    </xf>
    <xf numFmtId="5" fontId="7" fillId="0" borderId="0" xfId="0" applyNumberFormat="1" applyFont="1" applyBorder="1" applyAlignment="1">
      <alignment horizontal="left" vertical="center" wrapText="1"/>
    </xf>
    <xf numFmtId="0" fontId="0" fillId="0" borderId="0" xfId="0" applyFont="1" applyAlignment="1">
      <alignment horizontal="left" wrapText="1"/>
    </xf>
    <xf numFmtId="165" fontId="7" fillId="0" borderId="10" xfId="0" applyNumberFormat="1" applyFont="1" applyBorder="1" applyAlignment="1">
      <alignment horizontal="left" vertical="top" wrapText="1"/>
    </xf>
    <xf numFmtId="42" fontId="17" fillId="0" borderId="9" xfId="0" applyNumberFormat="1" applyFont="1" applyBorder="1" applyAlignment="1">
      <alignment vertical="center" wrapText="1"/>
    </xf>
    <xf numFmtId="5" fontId="12" fillId="0" borderId="0" xfId="0" applyNumberFormat="1" applyFont="1" applyAlignment="1">
      <alignment horizontal="right"/>
    </xf>
    <xf numFmtId="168" fontId="17" fillId="0" borderId="2" xfId="12" applyNumberFormat="1" applyFont="1" applyFill="1" applyBorder="1" applyAlignment="1">
      <alignment vertical="top" wrapText="1"/>
    </xf>
    <xf numFmtId="168" fontId="17" fillId="0" borderId="2" xfId="12" applyNumberFormat="1" applyFont="1" applyFill="1" applyBorder="1" applyAlignment="1">
      <alignment vertical="top"/>
    </xf>
    <xf numFmtId="168" fontId="20" fillId="0" borderId="2" xfId="12" applyNumberFormat="1" applyFont="1" applyFill="1" applyBorder="1" applyAlignment="1">
      <alignment vertical="top"/>
    </xf>
    <xf numFmtId="42" fontId="12" fillId="0" borderId="8" xfId="0" applyNumberFormat="1" applyFont="1" applyBorder="1" applyAlignment="1">
      <alignment vertical="center" wrapText="1"/>
    </xf>
    <xf numFmtId="3" fontId="5" fillId="0" borderId="2" xfId="0" applyNumberFormat="1" applyFont="1" applyFill="1" applyBorder="1" applyAlignment="1">
      <alignment horizontal="center" vertical="top"/>
    </xf>
    <xf numFmtId="166" fontId="3" fillId="0" borderId="2" xfId="0" applyNumberFormat="1" applyFont="1" applyFill="1" applyBorder="1" applyAlignment="1">
      <alignment horizontal="right" vertical="top"/>
    </xf>
    <xf numFmtId="166" fontId="3" fillId="0" borderId="2" xfId="0" applyNumberFormat="1" applyFont="1" applyBorder="1" applyAlignment="1">
      <alignment horizontal="right" vertical="top"/>
    </xf>
    <xf numFmtId="0" fontId="3" fillId="0" borderId="6" xfId="0" applyFont="1" applyFill="1" applyBorder="1" applyAlignment="1">
      <alignment vertical="top" wrapText="1"/>
    </xf>
    <xf numFmtId="42" fontId="3" fillId="0" borderId="6" xfId="11" applyNumberFormat="1" applyFont="1" applyFill="1" applyBorder="1" applyAlignment="1">
      <alignment vertical="top" wrapText="1"/>
    </xf>
    <xf numFmtId="42" fontId="3" fillId="0" borderId="2" xfId="11" applyNumberFormat="1" applyFont="1" applyFill="1" applyBorder="1" applyAlignment="1">
      <alignment vertical="top" wrapText="1"/>
    </xf>
    <xf numFmtId="0" fontId="3" fillId="0" borderId="2" xfId="0" applyNumberFormat="1" applyFont="1" applyBorder="1" applyAlignment="1" applyProtection="1">
      <alignment horizontal="left" vertical="top" wrapText="1"/>
      <protection locked="0"/>
    </xf>
    <xf numFmtId="0" fontId="3" fillId="0" borderId="5" xfId="0" applyFont="1" applyBorder="1" applyAlignment="1">
      <alignment vertical="top" wrapText="1"/>
    </xf>
    <xf numFmtId="5" fontId="3" fillId="0" borderId="6" xfId="0" applyNumberFormat="1" applyFont="1" applyFill="1" applyBorder="1" applyAlignment="1">
      <alignment vertical="top"/>
    </xf>
    <xf numFmtId="5" fontId="16" fillId="0" borderId="6" xfId="0" applyNumberFormat="1" applyFont="1" applyFill="1" applyBorder="1" applyAlignment="1">
      <alignment vertical="top"/>
    </xf>
    <xf numFmtId="5" fontId="17" fillId="0" borderId="6" xfId="0" applyNumberFormat="1" applyFont="1" applyFill="1" applyBorder="1" applyAlignment="1">
      <alignment vertical="top"/>
    </xf>
    <xf numFmtId="166" fontId="3" fillId="0" borderId="5" xfId="0" applyNumberFormat="1" applyFont="1" applyFill="1" applyBorder="1" applyAlignment="1">
      <alignment horizontal="right" vertical="top"/>
    </xf>
    <xf numFmtId="166" fontId="3" fillId="0" borderId="6" xfId="0" applyNumberFormat="1" applyFont="1" applyFill="1" applyBorder="1" applyAlignment="1">
      <alignment horizontal="right" vertical="top"/>
    </xf>
    <xf numFmtId="165" fontId="5" fillId="0" borderId="11" xfId="0" applyNumberFormat="1" applyFont="1" applyFill="1" applyBorder="1" applyAlignment="1">
      <alignment horizontal="center" vertical="top"/>
    </xf>
    <xf numFmtId="2" fontId="3" fillId="0" borderId="6" xfId="0" applyNumberFormat="1" applyFont="1" applyFill="1" applyBorder="1" applyAlignment="1">
      <alignment horizontal="center" vertical="top"/>
    </xf>
    <xf numFmtId="1" fontId="5" fillId="0" borderId="6" xfId="0" applyNumberFormat="1" applyFont="1" applyFill="1" applyBorder="1" applyAlignment="1">
      <alignment horizontal="center" vertical="top"/>
    </xf>
    <xf numFmtId="1" fontId="5" fillId="0" borderId="11" xfId="0" applyNumberFormat="1" applyFont="1" applyFill="1" applyBorder="1" applyAlignment="1">
      <alignment horizontal="center" vertical="top"/>
    </xf>
    <xf numFmtId="1" fontId="3" fillId="0" borderId="5" xfId="0" applyNumberFormat="1" applyFont="1" applyFill="1" applyBorder="1" applyAlignment="1">
      <alignment horizontal="center" vertical="top"/>
    </xf>
    <xf numFmtId="1" fontId="5" fillId="0" borderId="12" xfId="0" applyNumberFormat="1" applyFont="1" applyFill="1" applyBorder="1" applyAlignment="1">
      <alignment horizontal="center" vertical="top"/>
    </xf>
    <xf numFmtId="165" fontId="7" fillId="0" borderId="12" xfId="0" applyNumberFormat="1"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xf>
    <xf numFmtId="0" fontId="12" fillId="0" borderId="8" xfId="0" applyFont="1" applyBorder="1" applyAlignment="1">
      <alignment horizontal="left" vertical="top" wrapText="1"/>
    </xf>
    <xf numFmtId="0" fontId="12" fillId="0" borderId="8" xfId="0" applyFont="1" applyBorder="1" applyAlignment="1">
      <alignment vertical="top" wrapText="1"/>
    </xf>
    <xf numFmtId="0" fontId="12" fillId="0" borderId="8" xfId="0" applyFont="1" applyFill="1" applyBorder="1" applyAlignment="1">
      <alignment horizontal="left" vertical="top" wrapText="1"/>
    </xf>
    <xf numFmtId="0" fontId="12" fillId="0" borderId="8" xfId="0" applyFont="1" applyBorder="1" applyAlignment="1">
      <alignment horizontal="center" vertical="top" wrapText="1"/>
    </xf>
    <xf numFmtId="0" fontId="12" fillId="0" borderId="8" xfId="0" applyFont="1" applyFill="1" applyBorder="1" applyAlignment="1">
      <alignment horizontal="center" vertical="top" wrapText="1"/>
    </xf>
    <xf numFmtId="0" fontId="17" fillId="0" borderId="8" xfId="0" applyFont="1" applyFill="1" applyBorder="1" applyAlignment="1">
      <alignment horizontal="center" vertical="top" wrapText="1"/>
    </xf>
    <xf numFmtId="0" fontId="12" fillId="0" borderId="7"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1" fontId="5" fillId="0" borderId="9" xfId="0" applyNumberFormat="1" applyFont="1" applyFill="1" applyBorder="1" applyAlignment="1">
      <alignment horizontal="center" vertical="top" wrapText="1"/>
    </xf>
    <xf numFmtId="2" fontId="12" fillId="0" borderId="8" xfId="0" applyNumberFormat="1" applyFont="1" applyFill="1" applyBorder="1" applyAlignment="1">
      <alignment horizontal="center" vertical="top" wrapText="1"/>
    </xf>
    <xf numFmtId="1" fontId="5" fillId="0" borderId="8" xfId="0" applyNumberFormat="1" applyFont="1" applyFill="1" applyBorder="1" applyAlignment="1">
      <alignment horizontal="center" vertical="top" wrapText="1"/>
    </xf>
    <xf numFmtId="1" fontId="6" fillId="0" borderId="8" xfId="0" applyNumberFormat="1" applyFont="1" applyFill="1" applyBorder="1" applyAlignment="1">
      <alignment horizontal="center" vertical="top" wrapText="1"/>
    </xf>
    <xf numFmtId="2" fontId="6" fillId="0" borderId="8" xfId="0" applyNumberFormat="1" applyFont="1" applyFill="1" applyBorder="1" applyAlignment="1">
      <alignment horizontal="center" vertical="top" wrapText="1"/>
    </xf>
    <xf numFmtId="1" fontId="12" fillId="0" borderId="7" xfId="0" applyNumberFormat="1" applyFont="1" applyFill="1" applyBorder="1" applyAlignment="1">
      <alignment horizontal="center" vertical="top" wrapText="1"/>
    </xf>
    <xf numFmtId="164" fontId="6" fillId="0" borderId="8" xfId="1" applyNumberFormat="1" applyFont="1" applyFill="1" applyBorder="1" applyAlignment="1">
      <alignment horizontal="center" vertical="top" wrapText="1"/>
    </xf>
    <xf numFmtId="164" fontId="12" fillId="0" borderId="8" xfId="1" applyNumberFormat="1" applyFont="1" applyFill="1" applyBorder="1" applyAlignment="1">
      <alignment horizontal="center" vertical="top" wrapText="1"/>
    </xf>
    <xf numFmtId="165" fontId="5" fillId="0" borderId="8" xfId="0" applyNumberFormat="1" applyFont="1" applyFill="1" applyBorder="1" applyAlignment="1">
      <alignment horizontal="center" vertical="top" wrapText="1"/>
    </xf>
    <xf numFmtId="165" fontId="12" fillId="0" borderId="8" xfId="0" applyNumberFormat="1"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165" fontId="5" fillId="0" borderId="4" xfId="0" applyNumberFormat="1" applyFont="1" applyBorder="1" applyAlignment="1">
      <alignment horizontal="center" vertical="top" wrapText="1"/>
    </xf>
    <xf numFmtId="5" fontId="12" fillId="0" borderId="4" xfId="0" applyNumberFormat="1" applyFont="1" applyBorder="1" applyAlignment="1">
      <alignment horizontal="center" vertical="center"/>
    </xf>
    <xf numFmtId="0" fontId="3" fillId="0" borderId="6" xfId="0" applyFont="1" applyBorder="1" applyAlignment="1">
      <alignment vertical="top"/>
    </xf>
    <xf numFmtId="168" fontId="17" fillId="0" borderId="6" xfId="12" applyNumberFormat="1" applyFont="1" applyFill="1" applyBorder="1" applyAlignment="1">
      <alignment vertical="top"/>
    </xf>
    <xf numFmtId="0" fontId="3" fillId="0" borderId="6" xfId="0" applyFont="1" applyFill="1" applyBorder="1" applyAlignment="1">
      <alignment horizontal="center" vertical="top"/>
    </xf>
    <xf numFmtId="1" fontId="5" fillId="0" borderId="2" xfId="0" applyNumberFormat="1" applyFont="1" applyBorder="1" applyAlignment="1">
      <alignment horizontal="center" vertical="top"/>
    </xf>
    <xf numFmtId="1" fontId="3" fillId="0" borderId="2" xfId="0" applyNumberFormat="1" applyFont="1" applyBorder="1" applyAlignment="1">
      <alignment horizontal="center" vertical="top"/>
    </xf>
    <xf numFmtId="1" fontId="5" fillId="0" borderId="3" xfId="0" applyNumberFormat="1" applyFont="1" applyBorder="1" applyAlignment="1">
      <alignment horizontal="center" vertical="top"/>
    </xf>
    <xf numFmtId="1" fontId="7" fillId="0" borderId="2" xfId="2" applyNumberFormat="1" applyFont="1" applyFill="1" applyBorder="1" applyAlignment="1">
      <alignment horizontal="center" vertical="top"/>
    </xf>
    <xf numFmtId="0" fontId="3" fillId="0" borderId="19" xfId="0" applyFont="1" applyBorder="1" applyAlignment="1">
      <alignment vertical="top"/>
    </xf>
    <xf numFmtId="0" fontId="3" fillId="0" borderId="19" xfId="0" applyFont="1" applyFill="1" applyBorder="1" applyAlignment="1">
      <alignment vertical="top" wrapText="1"/>
    </xf>
    <xf numFmtId="42" fontId="3" fillId="0" borderId="0" xfId="11" applyNumberFormat="1" applyFont="1" applyFill="1" applyBorder="1" applyAlignment="1">
      <alignment vertical="top" wrapText="1"/>
    </xf>
    <xf numFmtId="5" fontId="3" fillId="0" borderId="19" xfId="0" applyNumberFormat="1" applyFont="1" applyFill="1" applyBorder="1" applyAlignment="1">
      <alignment vertical="top"/>
    </xf>
    <xf numFmtId="5" fontId="16" fillId="0" borderId="19" xfId="0" applyNumberFormat="1" applyFont="1" applyFill="1" applyBorder="1" applyAlignment="1">
      <alignment vertical="top"/>
    </xf>
    <xf numFmtId="5" fontId="17" fillId="0" borderId="19" xfId="0" applyNumberFormat="1" applyFont="1" applyFill="1" applyBorder="1" applyAlignment="1">
      <alignment vertical="top"/>
    </xf>
    <xf numFmtId="166" fontId="3" fillId="0" borderId="23" xfId="0" applyNumberFormat="1" applyFont="1" applyFill="1" applyBorder="1" applyAlignment="1">
      <alignment horizontal="right" vertical="top"/>
    </xf>
    <xf numFmtId="165" fontId="5" fillId="0" borderId="24" xfId="0" applyNumberFormat="1" applyFont="1" applyFill="1" applyBorder="1" applyAlignment="1">
      <alignment horizontal="center" vertical="top"/>
    </xf>
    <xf numFmtId="2" fontId="3" fillId="0" borderId="19" xfId="0" applyNumberFormat="1" applyFont="1" applyFill="1" applyBorder="1" applyAlignment="1">
      <alignment horizontal="center" vertical="top"/>
    </xf>
    <xf numFmtId="1" fontId="3" fillId="0" borderId="19" xfId="0" applyNumberFormat="1" applyFont="1" applyFill="1" applyBorder="1" applyAlignment="1">
      <alignment horizontal="center" vertical="top"/>
    </xf>
    <xf numFmtId="1" fontId="5" fillId="0" borderId="19" xfId="0" applyNumberFormat="1" applyFont="1" applyFill="1" applyBorder="1" applyAlignment="1">
      <alignment horizontal="center" vertical="top"/>
    </xf>
    <xf numFmtId="1" fontId="5" fillId="0" borderId="24" xfId="0" applyNumberFormat="1" applyFont="1" applyFill="1" applyBorder="1" applyAlignment="1">
      <alignment horizontal="center" vertical="top"/>
    </xf>
    <xf numFmtId="1" fontId="3" fillId="0" borderId="23" xfId="0" applyNumberFormat="1" applyFont="1" applyFill="1" applyBorder="1" applyAlignment="1">
      <alignment horizontal="center" vertical="top"/>
    </xf>
    <xf numFmtId="165" fontId="5" fillId="0" borderId="19" xfId="0" applyNumberFormat="1" applyFont="1" applyFill="1" applyBorder="1" applyAlignment="1">
      <alignment horizontal="center" vertical="top"/>
    </xf>
    <xf numFmtId="165" fontId="3" fillId="0" borderId="19" xfId="0" applyNumberFormat="1" applyFont="1" applyFill="1" applyBorder="1" applyAlignment="1">
      <alignment horizontal="center" vertical="top"/>
    </xf>
    <xf numFmtId="0" fontId="3" fillId="0" borderId="19" xfId="0" applyFont="1" applyFill="1" applyBorder="1" applyAlignment="1">
      <alignment horizontal="center" vertical="top"/>
    </xf>
    <xf numFmtId="165" fontId="7" fillId="0" borderId="25" xfId="0" applyNumberFormat="1" applyFont="1" applyBorder="1" applyAlignment="1">
      <alignment horizontal="left" vertical="top" wrapText="1"/>
    </xf>
    <xf numFmtId="2" fontId="3" fillId="0" borderId="6" xfId="0" applyNumberFormat="1" applyFont="1" applyFill="1" applyBorder="1" applyAlignment="1">
      <alignment horizontal="left" vertical="top" wrapText="1"/>
    </xf>
    <xf numFmtId="0" fontId="5" fillId="0" borderId="19" xfId="0" applyFont="1" applyFill="1" applyBorder="1" applyAlignment="1">
      <alignment horizontal="center" vertical="top"/>
    </xf>
    <xf numFmtId="0" fontId="3" fillId="0" borderId="19" xfId="0" applyFont="1" applyBorder="1" applyAlignment="1">
      <alignment horizontal="center" vertical="top"/>
    </xf>
    <xf numFmtId="0" fontId="5" fillId="0" borderId="24" xfId="0" applyFont="1" applyBorder="1" applyAlignment="1">
      <alignment horizontal="center" vertical="top"/>
    </xf>
    <xf numFmtId="1" fontId="12" fillId="0" borderId="2" xfId="0" applyNumberFormat="1" applyFont="1" applyFill="1" applyBorder="1" applyAlignment="1">
      <alignment horizontal="center" vertical="top"/>
    </xf>
    <xf numFmtId="165" fontId="12" fillId="0" borderId="2" xfId="0" applyNumberFormat="1" applyFont="1" applyFill="1" applyBorder="1" applyAlignment="1">
      <alignment horizontal="center" vertical="top"/>
    </xf>
    <xf numFmtId="1" fontId="12" fillId="0" borderId="3" xfId="0" applyNumberFormat="1" applyFont="1" applyFill="1" applyBorder="1" applyAlignment="1">
      <alignment horizontal="center" vertical="top"/>
    </xf>
    <xf numFmtId="165" fontId="12" fillId="0" borderId="3" xfId="0" applyNumberFormat="1" applyFont="1" applyFill="1" applyBorder="1" applyAlignment="1">
      <alignment horizontal="center" vertical="top"/>
    </xf>
    <xf numFmtId="0" fontId="12" fillId="0" borderId="2" xfId="0" applyFont="1" applyFill="1" applyBorder="1" applyAlignment="1">
      <alignment horizontal="center" vertical="top"/>
    </xf>
    <xf numFmtId="3" fontId="12" fillId="0" borderId="2" xfId="0" applyNumberFormat="1" applyFont="1" applyBorder="1" applyAlignment="1">
      <alignment horizontal="center" vertical="top"/>
    </xf>
    <xf numFmtId="0" fontId="12" fillId="0" borderId="3" xfId="0" applyFont="1" applyBorder="1" applyAlignment="1">
      <alignment horizontal="center" vertical="top"/>
    </xf>
    <xf numFmtId="165" fontId="5" fillId="0" borderId="12" xfId="0" applyNumberFormat="1" applyFont="1" applyBorder="1" applyAlignment="1">
      <alignment horizontal="center" vertical="top"/>
    </xf>
    <xf numFmtId="1" fontId="3" fillId="0" borderId="6" xfId="0" applyNumberFormat="1" applyFont="1" applyFill="1" applyBorder="1" applyAlignment="1">
      <alignment horizontal="center" vertical="top"/>
    </xf>
    <xf numFmtId="165" fontId="5" fillId="0" borderId="25" xfId="0" applyNumberFormat="1" applyFont="1" applyBorder="1" applyAlignment="1">
      <alignment horizontal="center" vertical="top"/>
    </xf>
    <xf numFmtId="0" fontId="9" fillId="0" borderId="8" xfId="0" applyFont="1" applyBorder="1" applyAlignment="1">
      <alignment horizontal="left" wrapText="1"/>
    </xf>
    <xf numFmtId="1" fontId="5" fillId="0" borderId="20" xfId="0" applyNumberFormat="1" applyFont="1" applyFill="1" applyBorder="1" applyAlignment="1">
      <alignment horizontal="center" vertical="top" wrapText="1"/>
    </xf>
    <xf numFmtId="1" fontId="5" fillId="0" borderId="27" xfId="0" applyNumberFormat="1" applyFont="1" applyFill="1" applyBorder="1" applyAlignment="1">
      <alignment vertical="center" wrapText="1"/>
    </xf>
    <xf numFmtId="1" fontId="5" fillId="0" borderId="26" xfId="0" applyNumberFormat="1" applyFont="1" applyFill="1" applyBorder="1" applyAlignment="1">
      <alignment vertical="center" wrapText="1"/>
    </xf>
    <xf numFmtId="0" fontId="21" fillId="0" borderId="28" xfId="0" applyFont="1" applyBorder="1" applyAlignment="1">
      <alignment horizontal="center" vertical="top" wrapText="1"/>
    </xf>
    <xf numFmtId="0" fontId="3" fillId="0" borderId="21" xfId="0" applyFont="1" applyBorder="1" applyAlignment="1">
      <alignment vertical="top" wrapText="1"/>
    </xf>
    <xf numFmtId="0" fontId="3" fillId="0" borderId="18" xfId="0" applyFont="1" applyBorder="1" applyAlignment="1">
      <alignment vertical="top"/>
    </xf>
    <xf numFmtId="0" fontId="3" fillId="0" borderId="18" xfId="0" applyFont="1" applyFill="1" applyBorder="1" applyAlignment="1">
      <alignment vertical="top" wrapText="1"/>
    </xf>
    <xf numFmtId="42" fontId="3" fillId="0" borderId="18" xfId="11" applyNumberFormat="1" applyFont="1" applyFill="1" applyBorder="1" applyAlignment="1">
      <alignment vertical="top" wrapText="1"/>
    </xf>
    <xf numFmtId="5" fontId="3" fillId="0" borderId="18" xfId="0" applyNumberFormat="1" applyFont="1" applyFill="1" applyBorder="1" applyAlignment="1">
      <alignment vertical="top"/>
    </xf>
    <xf numFmtId="5" fontId="16" fillId="0" borderId="18" xfId="0" applyNumberFormat="1" applyFont="1" applyFill="1" applyBorder="1" applyAlignment="1">
      <alignment vertical="top"/>
    </xf>
    <xf numFmtId="5" fontId="17" fillId="0" borderId="18" xfId="0" applyNumberFormat="1" applyFont="1" applyFill="1" applyBorder="1" applyAlignment="1">
      <alignment vertical="top"/>
    </xf>
    <xf numFmtId="168" fontId="17" fillId="0" borderId="18" xfId="12" applyNumberFormat="1" applyFont="1" applyFill="1" applyBorder="1" applyAlignment="1">
      <alignment vertical="top"/>
    </xf>
    <xf numFmtId="166" fontId="3" fillId="0" borderId="21" xfId="0" applyNumberFormat="1" applyFont="1" applyFill="1" applyBorder="1" applyAlignment="1">
      <alignment horizontal="right" vertical="top"/>
    </xf>
    <xf numFmtId="166" fontId="3" fillId="0" borderId="18" xfId="0" applyNumberFormat="1" applyFont="1" applyFill="1" applyBorder="1" applyAlignment="1">
      <alignment horizontal="right" vertical="top"/>
    </xf>
    <xf numFmtId="165" fontId="5" fillId="0" borderId="22" xfId="0" applyNumberFormat="1" applyFont="1" applyFill="1" applyBorder="1" applyAlignment="1">
      <alignment horizontal="center" vertical="top"/>
    </xf>
    <xf numFmtId="2" fontId="3" fillId="0" borderId="18" xfId="0" applyNumberFormat="1" applyFont="1" applyFill="1" applyBorder="1" applyAlignment="1">
      <alignment horizontal="center" vertical="top"/>
    </xf>
    <xf numFmtId="2" fontId="3" fillId="0" borderId="18" xfId="0" applyNumberFormat="1" applyFont="1" applyFill="1" applyBorder="1" applyAlignment="1">
      <alignment horizontal="left" vertical="top" wrapText="1"/>
    </xf>
    <xf numFmtId="1" fontId="5" fillId="0" borderId="18" xfId="0" applyNumberFormat="1" applyFont="1" applyFill="1" applyBorder="1" applyAlignment="1">
      <alignment horizontal="center" vertical="top"/>
    </xf>
    <xf numFmtId="1" fontId="5" fillId="0" borderId="22" xfId="0" applyNumberFormat="1" applyFont="1" applyFill="1" applyBorder="1" applyAlignment="1">
      <alignment horizontal="center" vertical="top"/>
    </xf>
    <xf numFmtId="1" fontId="3" fillId="0" borderId="21" xfId="0" applyNumberFormat="1" applyFont="1" applyFill="1" applyBorder="1" applyAlignment="1">
      <alignment horizontal="center" vertical="top"/>
    </xf>
    <xf numFmtId="1" fontId="3" fillId="0" borderId="18" xfId="0" applyNumberFormat="1" applyFont="1" applyFill="1" applyBorder="1" applyAlignment="1">
      <alignment horizontal="center" vertical="top"/>
    </xf>
    <xf numFmtId="1" fontId="5" fillId="0" borderId="20" xfId="0" applyNumberFormat="1" applyFont="1" applyFill="1" applyBorder="1" applyAlignment="1">
      <alignment horizontal="center" vertical="top"/>
    </xf>
    <xf numFmtId="0" fontId="3" fillId="0" borderId="18" xfId="0" applyFont="1" applyFill="1" applyBorder="1" applyAlignment="1">
      <alignment horizontal="center" vertical="top"/>
    </xf>
    <xf numFmtId="165" fontId="5" fillId="0" borderId="20" xfId="0" applyNumberFormat="1" applyFont="1" applyBorder="1" applyAlignment="1">
      <alignment horizontal="center" vertical="top"/>
    </xf>
    <xf numFmtId="165" fontId="7" fillId="0" borderId="20" xfId="0" applyNumberFormat="1" applyFont="1" applyBorder="1" applyAlignment="1">
      <alignment horizontal="left" vertical="top" wrapText="1"/>
    </xf>
    <xf numFmtId="0" fontId="3" fillId="0" borderId="6" xfId="0" applyFont="1" applyFill="1" applyBorder="1" applyAlignment="1">
      <alignment horizontal="center" vertical="top" wrapText="1"/>
    </xf>
    <xf numFmtId="168" fontId="17" fillId="0" borderId="19" xfId="12" applyNumberFormat="1" applyFont="1" applyFill="1" applyBorder="1" applyAlignment="1">
      <alignment vertical="top"/>
    </xf>
    <xf numFmtId="3" fontId="5" fillId="0" borderId="19" xfId="0" applyNumberFormat="1" applyFont="1" applyBorder="1" applyAlignment="1">
      <alignment horizontal="center" vertical="top"/>
    </xf>
    <xf numFmtId="0" fontId="3" fillId="0" borderId="19" xfId="0" applyFont="1" applyBorder="1" applyAlignment="1">
      <alignment vertical="top" wrapText="1"/>
    </xf>
    <xf numFmtId="0" fontId="3" fillId="0" borderId="6" xfId="0" applyFont="1" applyBorder="1" applyAlignment="1">
      <alignment vertical="top" wrapText="1"/>
    </xf>
    <xf numFmtId="0" fontId="3" fillId="0" borderId="18" xfId="0" applyFont="1" applyBorder="1" applyAlignment="1">
      <alignment vertical="top" wrapText="1"/>
    </xf>
    <xf numFmtId="1" fontId="3" fillId="0" borderId="19" xfId="0" applyNumberFormat="1" applyFont="1" applyFill="1" applyBorder="1" applyAlignment="1">
      <alignment horizontal="left" vertical="top" wrapText="1"/>
    </xf>
    <xf numFmtId="2" fontId="7" fillId="0" borderId="18" xfId="0" applyNumberFormat="1" applyFont="1" applyFill="1" applyBorder="1" applyAlignment="1">
      <alignment horizontal="center" vertical="top"/>
    </xf>
    <xf numFmtId="1" fontId="7" fillId="0" borderId="18" xfId="0" applyNumberFormat="1" applyFont="1" applyFill="1" applyBorder="1" applyAlignment="1">
      <alignment horizontal="center" vertical="top"/>
    </xf>
    <xf numFmtId="1" fontId="3" fillId="0" borderId="18" xfId="0" applyNumberFormat="1" applyFont="1" applyBorder="1" applyAlignment="1">
      <alignment horizontal="center" vertical="top"/>
    </xf>
    <xf numFmtId="1" fontId="5" fillId="0" borderId="22" xfId="0" applyNumberFormat="1" applyFont="1" applyBorder="1" applyAlignment="1">
      <alignment horizontal="center" vertical="top"/>
    </xf>
    <xf numFmtId="0" fontId="16" fillId="0" borderId="18" xfId="0" applyFont="1" applyBorder="1"/>
    <xf numFmtId="166" fontId="3" fillId="0" borderId="19" xfId="0" applyNumberFormat="1" applyFont="1" applyFill="1" applyBorder="1" applyAlignment="1">
      <alignment vertical="top"/>
    </xf>
    <xf numFmtId="1" fontId="7" fillId="0" borderId="19" xfId="0" applyNumberFormat="1" applyFont="1" applyFill="1" applyBorder="1" applyAlignment="1">
      <alignment horizontal="center" vertical="top"/>
    </xf>
    <xf numFmtId="165" fontId="5" fillId="0" borderId="6" xfId="0" applyNumberFormat="1" applyFont="1" applyFill="1" applyBorder="1" applyAlignment="1">
      <alignment horizontal="center" vertical="top"/>
    </xf>
    <xf numFmtId="165" fontId="3" fillId="0" borderId="6" xfId="0" applyNumberFormat="1" applyFont="1" applyFill="1" applyBorder="1" applyAlignment="1">
      <alignment horizontal="center" vertical="top"/>
    </xf>
    <xf numFmtId="167" fontId="3" fillId="0" borderId="6" xfId="0" applyNumberFormat="1" applyFont="1" applyFill="1" applyBorder="1" applyAlignment="1">
      <alignment horizontal="center" vertical="top" wrapText="1"/>
    </xf>
    <xf numFmtId="1" fontId="3" fillId="0" borderId="2" xfId="0" applyNumberFormat="1" applyFont="1" applyFill="1" applyBorder="1" applyAlignment="1">
      <alignment horizontal="center" vertical="top" wrapText="1"/>
    </xf>
    <xf numFmtId="3" fontId="5" fillId="0" borderId="6" xfId="0" applyNumberFormat="1"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1" fontId="5" fillId="0" borderId="18" xfId="0" applyNumberFormat="1" applyFont="1" applyBorder="1" applyAlignment="1">
      <alignment horizontal="center" vertical="top"/>
    </xf>
    <xf numFmtId="1" fontId="6" fillId="0" borderId="6" xfId="0" applyNumberFormat="1" applyFont="1" applyFill="1" applyBorder="1" applyAlignment="1">
      <alignment horizontal="center" vertical="top"/>
    </xf>
    <xf numFmtId="5" fontId="17" fillId="0" borderId="0" xfId="0" applyNumberFormat="1" applyFont="1" applyFill="1"/>
    <xf numFmtId="0" fontId="24" fillId="0" borderId="0" xfId="0" applyFont="1"/>
    <xf numFmtId="43" fontId="0" fillId="0" borderId="0" xfId="1" applyFont="1"/>
    <xf numFmtId="0" fontId="25" fillId="2" borderId="0" xfId="0" applyFont="1" applyFill="1"/>
    <xf numFmtId="0" fontId="26" fillId="2" borderId="0" xfId="0" applyFont="1" applyFill="1"/>
    <xf numFmtId="0" fontId="27" fillId="2" borderId="0" xfId="0" applyFont="1" applyFill="1" applyAlignment="1">
      <alignment horizontal="right"/>
    </xf>
    <xf numFmtId="5" fontId="27" fillId="2" borderId="0" xfId="0" applyNumberFormat="1" applyFont="1" applyFill="1"/>
    <xf numFmtId="5" fontId="28" fillId="2" borderId="0" xfId="0" applyNumberFormat="1" applyFont="1" applyFill="1"/>
    <xf numFmtId="5" fontId="27" fillId="2" borderId="0" xfId="0" applyNumberFormat="1" applyFont="1" applyFill="1" applyAlignment="1">
      <alignment horizontal="right"/>
    </xf>
    <xf numFmtId="5" fontId="28" fillId="2" borderId="0" xfId="0" applyNumberFormat="1" applyFont="1" applyFill="1" applyAlignment="1">
      <alignment horizontal="right"/>
    </xf>
    <xf numFmtId="0" fontId="2" fillId="0" borderId="0" xfId="0" applyFont="1" applyAlignment="1"/>
    <xf numFmtId="166" fontId="3" fillId="0" borderId="1" xfId="0" applyNumberFormat="1" applyFont="1" applyFill="1" applyBorder="1" applyAlignment="1">
      <alignment horizontal="center" vertical="top" wrapText="1"/>
    </xf>
    <xf numFmtId="0" fontId="3" fillId="0" borderId="18" xfId="0" applyFont="1" applyFill="1" applyBorder="1" applyAlignment="1">
      <alignment horizontal="center" vertical="top" wrapText="1"/>
    </xf>
    <xf numFmtId="1" fontId="5" fillId="0" borderId="10" xfId="0" applyNumberFormat="1" applyFont="1" applyFill="1" applyBorder="1" applyAlignment="1">
      <alignment horizontal="center" vertical="top"/>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wrapText="1"/>
    </xf>
    <xf numFmtId="5" fontId="3" fillId="0" borderId="0" xfId="0" applyNumberFormat="1" applyFont="1" applyFill="1" applyBorder="1" applyAlignment="1">
      <alignment vertical="center"/>
    </xf>
    <xf numFmtId="5" fontId="11" fillId="0" borderId="0" xfId="0" applyNumberFormat="1" applyFont="1" applyFill="1" applyBorder="1" applyAlignment="1">
      <alignment horizontal="right" vertical="center"/>
    </xf>
    <xf numFmtId="166" fontId="8" fillId="0" borderId="0" xfId="0" applyNumberFormat="1" applyFont="1" applyBorder="1" applyAlignment="1">
      <alignment vertical="center"/>
    </xf>
    <xf numFmtId="166" fontId="3" fillId="0" borderId="0" xfId="0" applyNumberFormat="1" applyFont="1" applyFill="1" applyBorder="1" applyAlignment="1">
      <alignment vertical="center"/>
    </xf>
    <xf numFmtId="165" fontId="5" fillId="0" borderId="0" xfId="0" applyNumberFormat="1" applyFont="1" applyFill="1" applyBorder="1" applyAlignment="1">
      <alignment horizontal="center" vertical="center"/>
    </xf>
    <xf numFmtId="1" fontId="5" fillId="0" borderId="0" xfId="0" applyNumberFormat="1" applyFont="1" applyBorder="1" applyAlignment="1">
      <alignment horizontal="center" vertical="center"/>
    </xf>
    <xf numFmtId="1" fontId="5" fillId="0" borderId="0"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166"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166" fontId="8" fillId="0" borderId="4"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vertical="center"/>
    </xf>
    <xf numFmtId="0" fontId="3" fillId="0" borderId="13" xfId="0" applyFont="1" applyFill="1" applyBorder="1" applyAlignment="1">
      <alignment vertical="center" wrapText="1"/>
    </xf>
    <xf numFmtId="5" fontId="3" fillId="0" borderId="13" xfId="0" applyNumberFormat="1" applyFont="1" applyFill="1" applyBorder="1" applyAlignment="1">
      <alignment vertical="center"/>
    </xf>
    <xf numFmtId="5" fontId="11" fillId="0" borderId="13" xfId="0" applyNumberFormat="1" applyFont="1" applyFill="1" applyBorder="1" applyAlignment="1">
      <alignment horizontal="right" vertical="center"/>
    </xf>
    <xf numFmtId="166" fontId="3" fillId="0" borderId="13" xfId="0" applyNumberFormat="1" applyFont="1" applyFill="1" applyBorder="1" applyAlignment="1">
      <alignment vertical="center"/>
    </xf>
    <xf numFmtId="165" fontId="5" fillId="0" borderId="13" xfId="0" applyNumberFormat="1" applyFont="1" applyFill="1" applyBorder="1" applyAlignment="1">
      <alignment horizontal="center" vertical="center"/>
    </xf>
    <xf numFmtId="1" fontId="5" fillId="0" borderId="13" xfId="0" applyNumberFormat="1" applyFont="1" applyBorder="1" applyAlignment="1">
      <alignment horizontal="center" vertical="center"/>
    </xf>
    <xf numFmtId="1" fontId="5" fillId="0" borderId="13" xfId="0" applyNumberFormat="1" applyFont="1" applyFill="1" applyBorder="1" applyAlignment="1">
      <alignment horizontal="center" vertical="center"/>
    </xf>
    <xf numFmtId="165" fontId="5" fillId="0" borderId="13" xfId="0" applyNumberFormat="1" applyFont="1" applyBorder="1" applyAlignment="1">
      <alignment horizontal="center" vertical="center"/>
    </xf>
    <xf numFmtId="0" fontId="3" fillId="0" borderId="4" xfId="0" applyFont="1" applyBorder="1" applyAlignment="1">
      <alignment vertical="center" wrapText="1"/>
    </xf>
    <xf numFmtId="42" fontId="3" fillId="0" borderId="4" xfId="0" applyNumberFormat="1" applyFont="1" applyFill="1" applyBorder="1" applyAlignment="1">
      <alignment vertical="center"/>
    </xf>
    <xf numFmtId="42" fontId="11" fillId="0" borderId="4" xfId="0" applyNumberFormat="1" applyFont="1" applyFill="1" applyBorder="1" applyAlignment="1">
      <alignment horizontal="right" vertical="center"/>
    </xf>
    <xf numFmtId="166" fontId="3" fillId="0" borderId="4" xfId="0" applyNumberFormat="1" applyFont="1" applyFill="1" applyBorder="1" applyAlignment="1">
      <alignment vertical="center"/>
    </xf>
    <xf numFmtId="165" fontId="5" fillId="0" borderId="4" xfId="0" applyNumberFormat="1" applyFont="1" applyFill="1" applyBorder="1" applyAlignment="1">
      <alignment horizontal="center" vertical="center"/>
    </xf>
    <xf numFmtId="1" fontId="5" fillId="0" borderId="4" xfId="0" applyNumberFormat="1" applyFont="1" applyBorder="1" applyAlignment="1">
      <alignment horizontal="center" vertical="center"/>
    </xf>
    <xf numFmtId="1" fontId="5" fillId="0" borderId="4" xfId="0" applyNumberFormat="1" applyFont="1" applyFill="1" applyBorder="1" applyAlignment="1">
      <alignment horizontal="center" vertical="center"/>
    </xf>
    <xf numFmtId="165" fontId="5" fillId="0" borderId="4" xfId="0" applyNumberFormat="1" applyFont="1" applyBorder="1" applyAlignment="1">
      <alignment horizontal="center" vertical="center"/>
    </xf>
    <xf numFmtId="0" fontId="9" fillId="0" borderId="18" xfId="0" applyFont="1" applyBorder="1" applyAlignment="1">
      <alignment horizontal="left" vertical="center" wrapText="1"/>
    </xf>
    <xf numFmtId="0" fontId="10" fillId="0" borderId="18" xfId="0" applyFont="1" applyBorder="1" applyAlignment="1">
      <alignment vertical="center" wrapText="1"/>
    </xf>
    <xf numFmtId="0" fontId="10" fillId="0" borderId="22" xfId="0" applyFont="1" applyBorder="1" applyAlignment="1">
      <alignment vertical="center" wrapText="1"/>
    </xf>
    <xf numFmtId="5" fontId="12" fillId="0" borderId="21" xfId="0" applyNumberFormat="1" applyFont="1" applyBorder="1" applyAlignment="1">
      <alignment vertical="center" wrapText="1"/>
    </xf>
    <xf numFmtId="5" fontId="8" fillId="0" borderId="18" xfId="0" applyNumberFormat="1" applyFont="1" applyBorder="1" applyAlignment="1">
      <alignment vertical="center"/>
    </xf>
    <xf numFmtId="5" fontId="12" fillId="0" borderId="8" xfId="0" applyNumberFormat="1" applyFont="1" applyBorder="1" applyAlignment="1">
      <alignment horizontal="center" vertical="center"/>
    </xf>
    <xf numFmtId="5" fontId="12" fillId="0" borderId="9" xfId="0" applyNumberFormat="1" applyFont="1" applyBorder="1" applyAlignment="1">
      <alignment horizontal="center" vertical="center"/>
    </xf>
    <xf numFmtId="0" fontId="9" fillId="0" borderId="7" xfId="0" applyFont="1" applyBorder="1" applyAlignment="1">
      <alignment horizontal="left" wrapText="1"/>
    </xf>
    <xf numFmtId="0" fontId="9" fillId="0" borderId="8" xfId="0" applyFont="1" applyBorder="1" applyAlignment="1">
      <alignment horizontal="left" wrapText="1"/>
    </xf>
    <xf numFmtId="0" fontId="12" fillId="0" borderId="7"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2" fontId="12" fillId="0" borderId="8"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164" fontId="6" fillId="0" borderId="8" xfId="1" applyNumberFormat="1" applyFont="1" applyFill="1" applyBorder="1" applyAlignment="1">
      <alignment horizontal="center" vertical="center" wrapText="1"/>
    </xf>
    <xf numFmtId="165" fontId="12" fillId="0" borderId="9" xfId="0" applyNumberFormat="1" applyFont="1" applyFill="1" applyBorder="1" applyAlignment="1">
      <alignment horizontal="center" vertical="center" wrapText="1"/>
    </xf>
    <xf numFmtId="5" fontId="12" fillId="0" borderId="8" xfId="0" applyNumberFormat="1" applyFont="1" applyBorder="1" applyAlignment="1">
      <alignment horizontal="center" vertical="center" wrapText="1"/>
    </xf>
    <xf numFmtId="5" fontId="6" fillId="0" borderId="8" xfId="0" applyNumberFormat="1" applyFont="1" applyBorder="1" applyAlignment="1">
      <alignment horizontal="center" vertical="center" wrapText="1"/>
    </xf>
    <xf numFmtId="5" fontId="12" fillId="0" borderId="9" xfId="0" applyNumberFormat="1" applyFont="1" applyBorder="1" applyAlignment="1">
      <alignment horizontal="center" vertical="center" wrapText="1"/>
    </xf>
  </cellXfs>
  <cellStyles count="13">
    <cellStyle name="Comma" xfId="1" builtinId="3"/>
    <cellStyle name="Comma 2" xfId="7"/>
    <cellStyle name="Comma 3" xfId="4"/>
    <cellStyle name="Currency" xfId="12" builtinId="4"/>
    <cellStyle name="Currency 2" xfId="5"/>
    <cellStyle name="Normal" xfId="0" builtinId="0"/>
    <cellStyle name="Normal 2" xfId="8"/>
    <cellStyle name="Normal 3" xfId="6"/>
    <cellStyle name="Normal 4" xfId="10"/>
    <cellStyle name="Normal 5" xfId="3"/>
    <cellStyle name="Normal_BikePed" xfId="11"/>
    <cellStyle name="Percent" xfId="2" builtinId="5"/>
    <cellStyle name="Percent 2" xfId="9"/>
  </cellStyles>
  <dxfs count="24">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lor rgb="FFFF000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66676</xdr:rowOff>
    </xdr:from>
    <xdr:to>
      <xdr:col>1</xdr:col>
      <xdr:colOff>361950</xdr:colOff>
      <xdr:row>0</xdr:row>
      <xdr:rowOff>400050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6" y="66676"/>
          <a:ext cx="333374" cy="333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371474</xdr:colOff>
      <xdr:row>0</xdr:row>
      <xdr:rowOff>409574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333374" cy="3333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oug Ferguson" id="{E4629425-F8C7-4983-9746-5432A3176A01}" userId="S::dferguson@cmap.illinois.gov::8c09c7b9-b6b5-43d5-853b-18da1fa817e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8" dT="2021-06-17T14:44:12.20" personId="{E4629425-F8C7-4983-9746-5432A3176A01}" id="{460C155A-99A9-4B15-8B22-89C390D55942}">
    <text>CALUMET PARK, EVANSTON, FRANKLIN PARK, HOFFMAN ESTATES, NORTHBROOK, PROSPECT HEIGHTS</text>
  </threadedComment>
  <threadedComment ref="J16" dT="2021-06-17T04:54:14.48" personId="{E4629425-F8C7-4983-9746-5432A3176A01}" id="{7DAA4126-91D6-4217-B7F4-68C9F5CE4E22}">
    <text>TDCH Match</text>
  </threadedComment>
  <threadedComment ref="J18" dT="2021-06-17T04:11:35.96" personId="{E4629425-F8C7-4983-9746-5432A3176A01}" id="{8EF7A84F-B84E-4054-A8A6-61DB96F3DE09}">
    <text>ENG1 Only</text>
  </threadedComment>
  <threadedComment ref="J20" dT="2021-06-17T04:17:29.22" personId="{E4629425-F8C7-4983-9746-5432A3176A01}" id="{C1288972-FB41-4A3A-ACF1-75B97C623D9F}">
    <text>ENG1 Only</text>
  </threadedComment>
  <threadedComment ref="J21" dT="2021-06-17T04:54:36.07" personId="{E4629425-F8C7-4983-9746-5432A3176A01}" id="{57AFE9F7-8C3A-4362-9DB8-3CECD10B645E}">
    <text>TDCH Match</text>
  </threadedComment>
  <threadedComment ref="J33" dT="2021-06-17T04:17:58.14" personId="{E4629425-F8C7-4983-9746-5432A3176A01}" id="{86082AF4-D2AF-40E2-A429-73D4556F6B10}">
    <text>ENG1 Only</text>
  </threadedComment>
  <threadedComment ref="J38" dT="2021-06-17T04:56:41.57" personId="{E4629425-F8C7-4983-9746-5432A3176A01}" id="{DEEF8684-ADCB-46A3-B57D-A26A038962E4}">
    <text>TDC Match</text>
  </threadedComment>
  <threadedComment ref="J58" dT="2021-06-17T14:01:43.59" personId="{E4629425-F8C7-4983-9746-5432A3176A01}" id="{68A312B7-595A-408D-BAA7-B1D666CC727A}">
    <text>Very high for just a signal interconnect a bike lane</text>
  </threadedComment>
  <threadedComment ref="J68" dT="2021-06-17T04:57:01.02" personId="{E4629425-F8C7-4983-9746-5432A3176A01}" id="{7E752F8E-28B4-4B85-A764-E3243C3DF96A}">
    <text>TDC Match</text>
  </threadedComment>
  <threadedComment ref="J69" dT="2021-06-17T04:57:04.92" personId="{E4629425-F8C7-4983-9746-5432A3176A01}" id="{C3F3FA8F-8BB1-4F13-A308-2A3CE783CFF2}">
    <text>TDC Match</text>
  </threadedComment>
  <threadedComment ref="J70" dT="2021-06-17T04:57:08.84" personId="{E4629425-F8C7-4983-9746-5432A3176A01}" id="{C2C2C79A-9E08-4DF9-9166-8C4171FC16F8}">
    <text>TDC Match</text>
  </threadedComment>
  <threadedComment ref="J71" dT="2021-06-17T04:57:13.38" personId="{E4629425-F8C7-4983-9746-5432A3176A01}" id="{4EF7701D-4A74-457C-BD28-7269C4CA4CC7}">
    <text>TDC Match</text>
  </threadedComment>
  <threadedComment ref="J72" dT="2021-06-17T04:57:24.49" personId="{E4629425-F8C7-4983-9746-5432A3176A01}" id="{34CC5329-784F-4C55-BBB1-C2E3D45659F2}">
    <text>TDC Match</text>
  </threadedComment>
  <threadedComment ref="J77" dT="2021-06-17T04:57:31.32" personId="{E4629425-F8C7-4983-9746-5432A3176A01}" id="{BDC31A33-CCFB-4098-AAA9-BE28AA0E1753}">
    <text>TDC Match</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81"/>
  <sheetViews>
    <sheetView zoomScale="70" zoomScaleNormal="70" workbookViewId="0">
      <pane xSplit="7" ySplit="4" topLeftCell="H5" activePane="bottomRight" state="frozen"/>
      <selection pane="topRight" activeCell="G1" sqref="G1"/>
      <selection pane="bottomLeft" activeCell="A5" sqref="A5"/>
      <selection pane="bottomRight" activeCell="B5" sqref="B5"/>
    </sheetView>
  </sheetViews>
  <sheetFormatPr defaultRowHeight="14.4" x14ac:dyDescent="0.3"/>
  <cols>
    <col min="1" max="1" width="8.88671875" hidden="1" customWidth="1"/>
    <col min="2" max="2" width="14.6640625" customWidth="1"/>
    <col min="3" max="3" width="12" hidden="1" customWidth="1"/>
    <col min="4" max="4" width="17.5546875" hidden="1" customWidth="1"/>
    <col min="5" max="5" width="13.5546875" customWidth="1"/>
    <col min="6" max="6" width="12.44140625" customWidth="1"/>
    <col min="7" max="7" width="34.5546875" customWidth="1"/>
    <col min="8" max="8" width="55.88671875" customWidth="1"/>
    <col min="9" max="9" width="15.33203125" customWidth="1"/>
    <col min="10" max="10" width="14" customWidth="1"/>
    <col min="11" max="11" width="12.44140625" style="64" hidden="1" customWidth="1"/>
    <col min="12" max="13" width="12.6640625" style="64" hidden="1" customWidth="1"/>
    <col min="14" max="14" width="13.109375" style="64" hidden="1" customWidth="1"/>
    <col min="15" max="15" width="12.6640625" style="64" hidden="1" customWidth="1"/>
    <col min="16" max="16" width="9.33203125" style="69" hidden="1" customWidth="1"/>
    <col min="17" max="18" width="11.6640625" style="69" hidden="1" customWidth="1"/>
    <col min="19" max="19" width="12.44140625" style="69" hidden="1" customWidth="1"/>
    <col min="20" max="20" width="12.6640625" style="69" hidden="1" customWidth="1"/>
    <col min="21" max="21" width="14.5546875" style="239" customWidth="1"/>
    <col min="22" max="22" width="17.33203125" style="239" customWidth="1"/>
    <col min="23" max="23" width="11" customWidth="1"/>
    <col min="24" max="24" width="11.5546875" customWidth="1"/>
    <col min="25" max="25" width="11.6640625" customWidth="1"/>
    <col min="26" max="26" width="12.5546875" customWidth="1"/>
    <col min="27" max="27" width="9.109375" hidden="1" customWidth="1"/>
    <col min="28" max="28" width="7.109375" hidden="1" customWidth="1"/>
    <col min="29" max="29" width="16.33203125" hidden="1" customWidth="1"/>
    <col min="30" max="30" width="10" hidden="1" customWidth="1"/>
    <col min="31" max="32" width="9.6640625" customWidth="1"/>
    <col min="33" max="33" width="12" customWidth="1"/>
    <col min="34" max="34" width="9.5546875" hidden="1" customWidth="1"/>
    <col min="35" max="35" width="9.6640625" customWidth="1"/>
    <col min="36" max="38" width="9.6640625" hidden="1" customWidth="1"/>
    <col min="39" max="40" width="9.6640625" customWidth="1"/>
    <col min="41" max="41" width="10.44140625" customWidth="1"/>
    <col min="42" max="42" width="14" hidden="1" customWidth="1"/>
    <col min="43" max="43" width="13.109375" customWidth="1"/>
    <col min="44" max="44" width="1" hidden="1" customWidth="1"/>
    <col min="45" max="45" width="12" customWidth="1"/>
    <col min="46" max="46" width="11.88671875" hidden="1" customWidth="1"/>
    <col min="47" max="47" width="12" customWidth="1"/>
    <col min="48" max="48" width="11.21875" customWidth="1"/>
    <col min="49" max="49" width="11.33203125" hidden="1" customWidth="1"/>
    <col min="50" max="50" width="9.6640625" customWidth="1"/>
    <col min="51" max="51" width="7.33203125" hidden="1" customWidth="1"/>
    <col min="52" max="53" width="9.6640625" customWidth="1"/>
    <col min="54" max="54" width="13.33203125" customWidth="1"/>
    <col min="55" max="55" width="9.109375" customWidth="1"/>
    <col min="56" max="56" width="12.6640625" customWidth="1"/>
    <col min="57" max="57" width="10.44140625" customWidth="1"/>
    <col min="58" max="58" width="38" style="101" customWidth="1"/>
    <col min="59" max="59" width="15.6640625" customWidth="1"/>
    <col min="60" max="60" width="28" bestFit="1" customWidth="1"/>
  </cols>
  <sheetData>
    <row r="1" spans="1:60" s="3" customFormat="1" ht="34.5" customHeight="1" x14ac:dyDescent="0.4">
      <c r="B1" s="248" t="s">
        <v>371</v>
      </c>
      <c r="C1" s="2"/>
      <c r="D1" s="2"/>
      <c r="G1" s="4"/>
      <c r="H1" s="4"/>
      <c r="I1"/>
      <c r="J1" s="241"/>
      <c r="K1" s="242"/>
      <c r="L1" s="242"/>
      <c r="M1" s="242"/>
      <c r="N1" s="242"/>
      <c r="O1" s="243"/>
      <c r="P1" s="244"/>
      <c r="Q1" s="244"/>
      <c r="R1" s="244"/>
      <c r="S1" s="244"/>
      <c r="T1" s="244"/>
      <c r="U1" s="245"/>
      <c r="V1" s="238"/>
      <c r="W1" s="5"/>
      <c r="X1" s="5"/>
      <c r="Y1" s="5"/>
      <c r="Z1" s="6"/>
      <c r="AA1" s="7"/>
      <c r="AB1" s="7"/>
      <c r="AC1" s="7"/>
      <c r="AD1" s="7"/>
      <c r="AE1" s="8"/>
      <c r="AF1" s="9"/>
      <c r="AG1" s="8"/>
      <c r="AH1" s="10"/>
      <c r="AI1" s="6"/>
      <c r="AJ1" s="11"/>
      <c r="AK1" s="12"/>
      <c r="AL1" s="12"/>
      <c r="AM1" s="6"/>
      <c r="AN1" s="6"/>
      <c r="AO1" s="13"/>
      <c r="AP1" s="13"/>
      <c r="AQ1" s="6"/>
      <c r="AR1" s="14"/>
      <c r="AS1" s="15"/>
      <c r="AT1" s="16"/>
      <c r="AU1" s="6"/>
      <c r="AV1" s="17"/>
      <c r="AW1" s="18"/>
      <c r="AX1" s="18"/>
      <c r="AY1" s="19"/>
      <c r="AZ1" s="18"/>
      <c r="BA1" s="6"/>
      <c r="BB1" s="6"/>
      <c r="BE1" s="21"/>
      <c r="BF1" s="99"/>
    </row>
    <row r="2" spans="1:60" s="3" customFormat="1" ht="15.6" x14ac:dyDescent="0.3">
      <c r="B2" s="88" t="s">
        <v>372</v>
      </c>
      <c r="C2" s="2"/>
      <c r="D2" s="2"/>
      <c r="G2" s="23"/>
      <c r="H2" s="23"/>
      <c r="J2" s="243"/>
      <c r="K2" s="243"/>
      <c r="L2" s="243"/>
      <c r="M2" s="243"/>
      <c r="N2" s="243"/>
      <c r="O2" s="243"/>
      <c r="P2" s="246"/>
      <c r="Q2" s="246"/>
      <c r="R2" s="246"/>
      <c r="S2" s="246"/>
      <c r="T2" s="246"/>
      <c r="U2" s="247"/>
      <c r="V2" s="104"/>
      <c r="W2" s="24"/>
      <c r="X2" s="24"/>
      <c r="Y2" s="24"/>
      <c r="Z2" s="6"/>
      <c r="AA2" s="7"/>
      <c r="AB2" s="7"/>
      <c r="AC2" s="7"/>
      <c r="AD2" s="7"/>
      <c r="AE2" s="8"/>
      <c r="AF2" s="9"/>
      <c r="AG2" s="8"/>
      <c r="AH2" s="10"/>
      <c r="AI2" s="25"/>
      <c r="AJ2" s="26"/>
      <c r="AK2" s="27"/>
      <c r="AL2" s="27"/>
      <c r="AM2" s="25"/>
      <c r="AN2" s="25"/>
      <c r="AO2" s="28"/>
      <c r="AP2" s="28"/>
      <c r="AQ2" s="25"/>
      <c r="AR2" s="29"/>
      <c r="AS2" s="30"/>
      <c r="AT2" s="16"/>
      <c r="AU2" s="25"/>
      <c r="AV2" s="17"/>
      <c r="AW2" s="18"/>
      <c r="AX2" s="18"/>
      <c r="AY2" s="19"/>
      <c r="AZ2" s="18"/>
      <c r="BA2" s="6"/>
      <c r="BB2" s="6"/>
      <c r="BE2" s="21"/>
      <c r="BF2" s="99"/>
    </row>
    <row r="3" spans="1:60" ht="30" customHeight="1" x14ac:dyDescent="0.3">
      <c r="B3" s="291"/>
      <c r="C3" s="292"/>
      <c r="D3" s="292"/>
      <c r="E3" s="292"/>
      <c r="F3" s="292"/>
      <c r="G3" s="292"/>
      <c r="H3" s="190"/>
      <c r="I3" s="70"/>
      <c r="J3" s="70"/>
      <c r="K3" s="70"/>
      <c r="L3" s="70"/>
      <c r="M3" s="70"/>
      <c r="N3" s="70"/>
      <c r="O3" s="84"/>
      <c r="P3" s="71">
        <f>SUM(P5:P78)</f>
        <v>0</v>
      </c>
      <c r="Q3" s="71">
        <f>SUM(Q5:Q78)</f>
        <v>0</v>
      </c>
      <c r="R3" s="71">
        <v>0</v>
      </c>
      <c r="S3" s="71">
        <v>0</v>
      </c>
      <c r="T3" s="71">
        <v>0</v>
      </c>
      <c r="U3" s="103">
        <f>SUM(U5:U78)</f>
        <v>213047050</v>
      </c>
      <c r="V3" s="108">
        <f>SUM(V5:V78)</f>
        <v>235397338</v>
      </c>
      <c r="W3" s="293" t="s">
        <v>1</v>
      </c>
      <c r="X3" s="294"/>
      <c r="Y3" s="294"/>
      <c r="Z3" s="295"/>
      <c r="AA3" s="296" t="s">
        <v>2</v>
      </c>
      <c r="AB3" s="296"/>
      <c r="AC3" s="296"/>
      <c r="AD3" s="296"/>
      <c r="AE3" s="296"/>
      <c r="AF3" s="297"/>
      <c r="AG3" s="298"/>
      <c r="AH3" s="293" t="s">
        <v>3</v>
      </c>
      <c r="AI3" s="294"/>
      <c r="AJ3" s="299"/>
      <c r="AK3" s="300"/>
      <c r="AL3" s="300"/>
      <c r="AM3" s="294"/>
      <c r="AN3" s="294"/>
      <c r="AO3" s="301"/>
      <c r="AP3" s="293" t="s">
        <v>4</v>
      </c>
      <c r="AQ3" s="294"/>
      <c r="AR3" s="294"/>
      <c r="AS3" s="294"/>
      <c r="AT3" s="299"/>
      <c r="AU3" s="295"/>
      <c r="AV3" s="302" t="s">
        <v>5</v>
      </c>
      <c r="AW3" s="302"/>
      <c r="AX3" s="302"/>
      <c r="AY3" s="303"/>
      <c r="AZ3" s="304"/>
      <c r="BA3" s="193"/>
      <c r="BB3" s="192"/>
      <c r="BC3" s="289" t="s">
        <v>6</v>
      </c>
      <c r="BD3" s="290"/>
      <c r="BE3" s="90"/>
      <c r="BF3" s="100"/>
    </row>
    <row r="4" spans="1:60" ht="66" customHeight="1" x14ac:dyDescent="0.3">
      <c r="A4" t="s">
        <v>7</v>
      </c>
      <c r="B4" s="129" t="s">
        <v>8</v>
      </c>
      <c r="C4" s="130" t="s">
        <v>9</v>
      </c>
      <c r="D4" s="130" t="s">
        <v>10</v>
      </c>
      <c r="E4" s="131" t="s">
        <v>11</v>
      </c>
      <c r="F4" s="132" t="s">
        <v>12</v>
      </c>
      <c r="G4" s="133" t="s">
        <v>13</v>
      </c>
      <c r="H4" s="133" t="s">
        <v>14</v>
      </c>
      <c r="I4" s="134" t="s">
        <v>15</v>
      </c>
      <c r="J4" s="134" t="s">
        <v>16</v>
      </c>
      <c r="K4" s="135" t="s">
        <v>17</v>
      </c>
      <c r="L4" s="134" t="s">
        <v>18</v>
      </c>
      <c r="M4" s="135" t="s">
        <v>19</v>
      </c>
      <c r="N4" s="134" t="s">
        <v>20</v>
      </c>
      <c r="O4" s="135" t="s">
        <v>21</v>
      </c>
      <c r="P4" s="136" t="s">
        <v>22</v>
      </c>
      <c r="Q4" s="136" t="s">
        <v>23</v>
      </c>
      <c r="R4" s="136" t="s">
        <v>24</v>
      </c>
      <c r="S4" s="136" t="s">
        <v>25</v>
      </c>
      <c r="T4" s="136" t="s">
        <v>26</v>
      </c>
      <c r="U4" s="136" t="s">
        <v>370</v>
      </c>
      <c r="V4" s="135" t="s">
        <v>362</v>
      </c>
      <c r="W4" s="137" t="s">
        <v>27</v>
      </c>
      <c r="X4" s="138" t="s">
        <v>28</v>
      </c>
      <c r="Y4" s="138" t="s">
        <v>29</v>
      </c>
      <c r="Z4" s="139" t="s">
        <v>30</v>
      </c>
      <c r="AA4" s="140" t="s">
        <v>31</v>
      </c>
      <c r="AB4" s="140" t="s">
        <v>32</v>
      </c>
      <c r="AC4" s="140" t="s">
        <v>33</v>
      </c>
      <c r="AD4" s="140" t="s">
        <v>34</v>
      </c>
      <c r="AE4" s="141" t="s">
        <v>35</v>
      </c>
      <c r="AF4" s="141" t="s">
        <v>36</v>
      </c>
      <c r="AG4" s="139" t="s">
        <v>351</v>
      </c>
      <c r="AH4" s="144" t="s">
        <v>37</v>
      </c>
      <c r="AI4" s="141" t="s">
        <v>38</v>
      </c>
      <c r="AJ4" s="142" t="s">
        <v>39</v>
      </c>
      <c r="AK4" s="145" t="s">
        <v>40</v>
      </c>
      <c r="AL4" s="146" t="s">
        <v>41</v>
      </c>
      <c r="AM4" s="141" t="s">
        <v>42</v>
      </c>
      <c r="AN4" s="147" t="s">
        <v>43</v>
      </c>
      <c r="AO4" s="147" t="s">
        <v>44</v>
      </c>
      <c r="AP4" s="144" t="s">
        <v>45</v>
      </c>
      <c r="AQ4" s="149" t="s">
        <v>46</v>
      </c>
      <c r="AR4" s="148" t="s">
        <v>47</v>
      </c>
      <c r="AS4" s="141" t="s">
        <v>48</v>
      </c>
      <c r="AT4" s="143" t="s">
        <v>49</v>
      </c>
      <c r="AU4" s="139" t="s">
        <v>50</v>
      </c>
      <c r="AV4" s="141" t="s">
        <v>51</v>
      </c>
      <c r="AW4" s="142" t="s">
        <v>52</v>
      </c>
      <c r="AX4" s="141" t="s">
        <v>53</v>
      </c>
      <c r="AY4" s="142" t="s">
        <v>54</v>
      </c>
      <c r="AZ4" s="139" t="s">
        <v>55</v>
      </c>
      <c r="BA4" s="194" t="s">
        <v>56</v>
      </c>
      <c r="BB4" s="191" t="s">
        <v>349</v>
      </c>
      <c r="BC4" s="141" t="s">
        <v>57</v>
      </c>
      <c r="BD4" s="139" t="s">
        <v>58</v>
      </c>
      <c r="BE4" s="150" t="s">
        <v>59</v>
      </c>
      <c r="BF4" s="151" t="s">
        <v>60</v>
      </c>
    </row>
    <row r="5" spans="1:60" ht="55.8" customHeight="1" x14ac:dyDescent="0.3">
      <c r="A5">
        <v>1</v>
      </c>
      <c r="B5" s="116" t="s">
        <v>199</v>
      </c>
      <c r="C5" s="152" t="s">
        <v>165</v>
      </c>
      <c r="D5" s="152" t="s">
        <v>63</v>
      </c>
      <c r="E5" s="152" t="s">
        <v>200</v>
      </c>
      <c r="F5" s="220" t="s">
        <v>173</v>
      </c>
      <c r="G5" s="112" t="s">
        <v>201</v>
      </c>
      <c r="H5" s="112" t="s">
        <v>202</v>
      </c>
      <c r="I5" s="113">
        <v>7500000</v>
      </c>
      <c r="J5" s="113">
        <v>6000000</v>
      </c>
      <c r="K5" s="117">
        <v>5160000</v>
      </c>
      <c r="L5" s="117">
        <f>192000+648000</f>
        <v>840000</v>
      </c>
      <c r="M5" s="117"/>
      <c r="N5" s="117"/>
      <c r="O5" s="117"/>
      <c r="P5" s="118"/>
      <c r="Q5" s="118"/>
      <c r="R5" s="118"/>
      <c r="S5" s="118"/>
      <c r="T5" s="119"/>
      <c r="U5" s="153">
        <v>6000000</v>
      </c>
      <c r="V5" s="153">
        <v>6000000</v>
      </c>
      <c r="W5" s="120"/>
      <c r="X5" s="121"/>
      <c r="Y5" s="121"/>
      <c r="Z5" s="122" t="s">
        <v>68</v>
      </c>
      <c r="AA5" s="123"/>
      <c r="AB5" s="188"/>
      <c r="AC5" s="176"/>
      <c r="AD5" s="188"/>
      <c r="AE5" s="124"/>
      <c r="AF5" s="124"/>
      <c r="AG5" s="125"/>
      <c r="AH5" s="126"/>
      <c r="AI5" s="124"/>
      <c r="AJ5" s="124"/>
      <c r="AK5" s="124"/>
      <c r="AL5" s="124"/>
      <c r="AM5" s="230"/>
      <c r="AN5" s="230"/>
      <c r="AO5" s="125"/>
      <c r="AP5" s="126"/>
      <c r="AQ5" s="124"/>
      <c r="AR5" s="231"/>
      <c r="AS5" s="124"/>
      <c r="AT5" s="123"/>
      <c r="AU5" s="122"/>
      <c r="AV5" s="124"/>
      <c r="AW5" s="232"/>
      <c r="AX5" s="234"/>
      <c r="AY5" s="237"/>
      <c r="AZ5" s="125"/>
      <c r="BA5" s="125"/>
      <c r="BB5" s="127" t="s">
        <v>68</v>
      </c>
      <c r="BC5" s="154" t="s">
        <v>68</v>
      </c>
      <c r="BD5" s="216" t="s">
        <v>74</v>
      </c>
      <c r="BE5" s="187" t="s">
        <v>203</v>
      </c>
      <c r="BF5" s="128" t="s">
        <v>204</v>
      </c>
      <c r="BG5" s="96"/>
      <c r="BH5" s="97"/>
    </row>
    <row r="6" spans="1:60" ht="52.8" x14ac:dyDescent="0.3">
      <c r="A6">
        <v>2</v>
      </c>
      <c r="B6" s="31" t="s">
        <v>255</v>
      </c>
      <c r="C6" s="59" t="s">
        <v>62</v>
      </c>
      <c r="D6" s="59" t="s">
        <v>62</v>
      </c>
      <c r="E6" s="59" t="s">
        <v>256</v>
      </c>
      <c r="F6" s="34" t="s">
        <v>207</v>
      </c>
      <c r="G6" s="34" t="s">
        <v>257</v>
      </c>
      <c r="H6" s="34" t="s">
        <v>258</v>
      </c>
      <c r="I6" s="114">
        <v>5000000</v>
      </c>
      <c r="J6" s="114">
        <v>4000000</v>
      </c>
      <c r="K6" s="35">
        <v>4000000</v>
      </c>
      <c r="L6" s="35"/>
      <c r="M6" s="35"/>
      <c r="N6" s="35"/>
      <c r="O6" s="35"/>
      <c r="P6" s="66"/>
      <c r="Q6" s="66"/>
      <c r="R6" s="66"/>
      <c r="S6" s="66"/>
      <c r="T6" s="67"/>
      <c r="U6" s="105">
        <v>4000000</v>
      </c>
      <c r="V6" s="105">
        <v>4000000</v>
      </c>
      <c r="W6" s="85">
        <v>37.716960579225386</v>
      </c>
      <c r="X6" s="110"/>
      <c r="Y6" s="110"/>
      <c r="Z6" s="38">
        <v>89.544024636531518</v>
      </c>
      <c r="AA6" s="39"/>
      <c r="AB6" s="39"/>
      <c r="AC6" s="40"/>
      <c r="AD6" s="39"/>
      <c r="AE6" s="41"/>
      <c r="AF6" s="43"/>
      <c r="AG6" s="44"/>
      <c r="AH6" s="45"/>
      <c r="AI6" s="41"/>
      <c r="AJ6" s="41"/>
      <c r="AK6" s="41"/>
      <c r="AL6" s="41"/>
      <c r="AM6" s="46"/>
      <c r="AN6" s="46"/>
      <c r="AO6" s="44"/>
      <c r="AP6" s="45"/>
      <c r="AQ6" s="41"/>
      <c r="AR6" s="47"/>
      <c r="AS6" s="41"/>
      <c r="AT6" s="39"/>
      <c r="AU6" s="38"/>
      <c r="AV6" s="41"/>
      <c r="AW6" s="55"/>
      <c r="AX6" s="61"/>
      <c r="AY6" s="42"/>
      <c r="AZ6" s="44"/>
      <c r="BA6" s="44">
        <v>0</v>
      </c>
      <c r="BB6" s="127">
        <f t="shared" ref="BB6:BB37" si="0">AE6+AF6+AG6+AI6+AM6+AN6+AO6+AQ6+AS6+AU6+AV6+AX6+AZ6+BA6</f>
        <v>0</v>
      </c>
      <c r="BC6" s="58" t="s">
        <v>68</v>
      </c>
      <c r="BD6" s="95" t="s">
        <v>74</v>
      </c>
      <c r="BE6" s="187">
        <f t="shared" ref="BE6:BE37" si="1">Z6+BB6</f>
        <v>89.544024636531518</v>
      </c>
      <c r="BF6" s="102"/>
      <c r="BG6" s="96"/>
      <c r="BH6" s="97"/>
    </row>
    <row r="7" spans="1:60" ht="39.6" x14ac:dyDescent="0.3">
      <c r="A7">
        <v>3</v>
      </c>
      <c r="B7" s="31" t="s">
        <v>205</v>
      </c>
      <c r="C7" s="59" t="s">
        <v>80</v>
      </c>
      <c r="D7" s="32" t="s">
        <v>215</v>
      </c>
      <c r="E7" s="59" t="s">
        <v>216</v>
      </c>
      <c r="F7" s="34" t="s">
        <v>215</v>
      </c>
      <c r="G7" s="34" t="s">
        <v>217</v>
      </c>
      <c r="H7" s="34" t="s">
        <v>218</v>
      </c>
      <c r="I7" s="114">
        <v>72560344</v>
      </c>
      <c r="J7" s="114">
        <v>58048274</v>
      </c>
      <c r="K7" s="35"/>
      <c r="L7" s="35"/>
      <c r="M7" s="35"/>
      <c r="N7" s="35">
        <v>29024137</v>
      </c>
      <c r="O7" s="35">
        <v>29024137</v>
      </c>
      <c r="P7" s="66"/>
      <c r="Q7" s="66"/>
      <c r="R7" s="66"/>
      <c r="S7" s="66"/>
      <c r="T7" s="67"/>
      <c r="U7" s="106">
        <v>29024137</v>
      </c>
      <c r="V7" s="106">
        <v>29024137</v>
      </c>
      <c r="W7" s="85"/>
      <c r="X7" s="110">
        <v>2566.6883835803051</v>
      </c>
      <c r="Y7" s="110">
        <v>74.613951908494457</v>
      </c>
      <c r="Z7" s="38">
        <v>51.407031137485099</v>
      </c>
      <c r="AA7" s="39"/>
      <c r="AB7" s="39"/>
      <c r="AC7" s="40"/>
      <c r="AD7" s="39"/>
      <c r="AE7" s="41"/>
      <c r="AF7" s="41"/>
      <c r="AG7" s="44"/>
      <c r="AH7" s="45"/>
      <c r="AI7" s="41"/>
      <c r="AJ7" s="41"/>
      <c r="AK7" s="41"/>
      <c r="AL7" s="41"/>
      <c r="AM7" s="46"/>
      <c r="AN7" s="46"/>
      <c r="AO7" s="44"/>
      <c r="AP7" s="45"/>
      <c r="AQ7" s="41"/>
      <c r="AR7" s="47"/>
      <c r="AS7" s="41"/>
      <c r="AT7" s="39"/>
      <c r="AU7" s="38"/>
      <c r="AV7" s="41">
        <v>20</v>
      </c>
      <c r="AW7" s="55"/>
      <c r="AX7" s="61"/>
      <c r="AY7" s="42"/>
      <c r="AZ7" s="44">
        <v>5</v>
      </c>
      <c r="BA7" s="44">
        <v>8</v>
      </c>
      <c r="BB7" s="127">
        <f t="shared" si="0"/>
        <v>33</v>
      </c>
      <c r="BC7" s="58" t="s">
        <v>68</v>
      </c>
      <c r="BD7" s="95" t="s">
        <v>74</v>
      </c>
      <c r="BE7" s="187">
        <f t="shared" si="1"/>
        <v>84.407031137485092</v>
      </c>
      <c r="BF7" s="102"/>
      <c r="BG7" s="96"/>
      <c r="BH7" s="97"/>
    </row>
    <row r="8" spans="1:60" ht="66" x14ac:dyDescent="0.3">
      <c r="A8">
        <v>4</v>
      </c>
      <c r="B8" s="31" t="s">
        <v>205</v>
      </c>
      <c r="C8" s="32" t="s">
        <v>62</v>
      </c>
      <c r="D8" s="32" t="s">
        <v>210</v>
      </c>
      <c r="E8" s="32" t="s">
        <v>211</v>
      </c>
      <c r="F8" s="33" t="s">
        <v>210</v>
      </c>
      <c r="G8" s="34" t="s">
        <v>212</v>
      </c>
      <c r="H8" s="34" t="s">
        <v>213</v>
      </c>
      <c r="I8" s="114">
        <v>81292816</v>
      </c>
      <c r="J8" s="114">
        <v>81292816</v>
      </c>
      <c r="K8" s="35"/>
      <c r="L8" s="35"/>
      <c r="M8" s="35"/>
      <c r="N8" s="35">
        <v>44255332</v>
      </c>
      <c r="O8" s="35">
        <v>37037484</v>
      </c>
      <c r="P8" s="66"/>
      <c r="Q8" s="66"/>
      <c r="R8" s="66"/>
      <c r="S8" s="66"/>
      <c r="T8" s="67"/>
      <c r="U8" s="105">
        <v>44255332</v>
      </c>
      <c r="V8" s="105">
        <v>44255332</v>
      </c>
      <c r="W8" s="85"/>
      <c r="X8" s="110">
        <v>1502.0766263421892</v>
      </c>
      <c r="Y8" s="110">
        <v>78.206340501112237</v>
      </c>
      <c r="Z8" s="38">
        <v>53.504603645166</v>
      </c>
      <c r="AA8" s="39"/>
      <c r="AB8" s="39"/>
      <c r="AC8" s="40"/>
      <c r="AD8" s="39"/>
      <c r="AE8" s="41"/>
      <c r="AF8" s="41"/>
      <c r="AG8" s="44"/>
      <c r="AH8" s="45"/>
      <c r="AI8" s="41"/>
      <c r="AJ8" s="47"/>
      <c r="AK8" s="41"/>
      <c r="AL8" s="48"/>
      <c r="AM8" s="46"/>
      <c r="AN8" s="46"/>
      <c r="AO8" s="44"/>
      <c r="AP8" s="53"/>
      <c r="AQ8" s="41"/>
      <c r="AR8" s="47"/>
      <c r="AS8" s="41"/>
      <c r="AT8" s="39"/>
      <c r="AU8" s="38"/>
      <c r="AV8" s="49">
        <v>15</v>
      </c>
      <c r="AW8" s="50"/>
      <c r="AX8" s="63"/>
      <c r="AY8" s="50"/>
      <c r="AZ8" s="51">
        <v>5</v>
      </c>
      <c r="BA8" s="44">
        <v>10</v>
      </c>
      <c r="BB8" s="127">
        <f t="shared" si="0"/>
        <v>30</v>
      </c>
      <c r="BC8" s="58" t="s">
        <v>68</v>
      </c>
      <c r="BD8" s="95" t="s">
        <v>74</v>
      </c>
      <c r="BE8" s="187">
        <f t="shared" si="1"/>
        <v>83.504603645166</v>
      </c>
      <c r="BF8" s="102" t="s">
        <v>214</v>
      </c>
      <c r="BG8" s="96"/>
      <c r="BH8" s="97"/>
    </row>
    <row r="9" spans="1:60" ht="26.4" x14ac:dyDescent="0.3">
      <c r="A9">
        <v>5</v>
      </c>
      <c r="B9" s="31" t="s">
        <v>85</v>
      </c>
      <c r="C9" s="32" t="s">
        <v>165</v>
      </c>
      <c r="D9" s="32" t="s">
        <v>91</v>
      </c>
      <c r="E9" s="115" t="s">
        <v>176</v>
      </c>
      <c r="F9" s="115" t="s">
        <v>177</v>
      </c>
      <c r="G9" s="115" t="s">
        <v>178</v>
      </c>
      <c r="H9" s="34" t="s">
        <v>179</v>
      </c>
      <c r="I9" s="114">
        <v>227150</v>
      </c>
      <c r="J9" s="114">
        <v>192500</v>
      </c>
      <c r="K9" s="35"/>
      <c r="L9" s="35">
        <v>192500</v>
      </c>
      <c r="M9" s="35"/>
      <c r="N9" s="35"/>
      <c r="O9" s="35"/>
      <c r="P9" s="66"/>
      <c r="Q9" s="66"/>
      <c r="R9" s="66"/>
      <c r="S9" s="66"/>
      <c r="T9" s="67"/>
      <c r="U9" s="106">
        <v>192500</v>
      </c>
      <c r="V9" s="106">
        <v>192500</v>
      </c>
      <c r="W9" s="85">
        <v>184.88249404924619</v>
      </c>
      <c r="X9" s="110"/>
      <c r="Y9" s="110"/>
      <c r="Z9" s="38">
        <v>58.524577369869547</v>
      </c>
      <c r="AA9" s="39"/>
      <c r="AB9" s="39"/>
      <c r="AC9" s="40"/>
      <c r="AD9" s="36"/>
      <c r="AE9" s="41"/>
      <c r="AF9" s="43"/>
      <c r="AG9" s="44"/>
      <c r="AH9" s="45"/>
      <c r="AI9" s="41"/>
      <c r="AJ9" s="41"/>
      <c r="AK9" s="41"/>
      <c r="AL9" s="41"/>
      <c r="AM9" s="46"/>
      <c r="AN9" s="46"/>
      <c r="AO9" s="44"/>
      <c r="AP9" s="45"/>
      <c r="AQ9" s="41">
        <v>6</v>
      </c>
      <c r="AR9" s="47"/>
      <c r="AS9" s="41">
        <v>10</v>
      </c>
      <c r="AT9" s="47"/>
      <c r="AU9" s="44">
        <v>6</v>
      </c>
      <c r="AV9" s="49"/>
      <c r="AW9" s="50"/>
      <c r="AX9" s="63"/>
      <c r="AY9" s="50"/>
      <c r="AZ9" s="51"/>
      <c r="BA9" s="44">
        <v>0</v>
      </c>
      <c r="BB9" s="127">
        <f t="shared" si="0"/>
        <v>22</v>
      </c>
      <c r="BC9" s="58" t="s">
        <v>74</v>
      </c>
      <c r="BD9" s="95" t="s">
        <v>74</v>
      </c>
      <c r="BE9" s="91">
        <f t="shared" si="1"/>
        <v>80.524577369869547</v>
      </c>
      <c r="BF9" s="102"/>
      <c r="BG9" s="96"/>
      <c r="BH9" s="97"/>
    </row>
    <row r="10" spans="1:60" ht="92.4" x14ac:dyDescent="0.3">
      <c r="A10">
        <v>6</v>
      </c>
      <c r="B10" s="31" t="s">
        <v>259</v>
      </c>
      <c r="C10" s="32" t="s">
        <v>75</v>
      </c>
      <c r="D10" s="32" t="s">
        <v>220</v>
      </c>
      <c r="E10" s="32" t="s">
        <v>272</v>
      </c>
      <c r="F10" s="33" t="s">
        <v>222</v>
      </c>
      <c r="G10" s="34" t="s">
        <v>273</v>
      </c>
      <c r="H10" s="34" t="s">
        <v>274</v>
      </c>
      <c r="I10" s="114">
        <v>223100</v>
      </c>
      <c r="J10" s="114">
        <v>155000</v>
      </c>
      <c r="K10" s="35"/>
      <c r="L10" s="35">
        <v>155000</v>
      </c>
      <c r="M10" s="35"/>
      <c r="N10" s="35"/>
      <c r="O10" s="35"/>
      <c r="P10" s="66"/>
      <c r="Q10" s="66"/>
      <c r="R10" s="66"/>
      <c r="S10" s="66"/>
      <c r="T10" s="67"/>
      <c r="U10" s="106">
        <v>155000</v>
      </c>
      <c r="V10" s="106">
        <v>155000</v>
      </c>
      <c r="W10" s="85">
        <v>815.47267553197366</v>
      </c>
      <c r="X10" s="110"/>
      <c r="Y10" s="110"/>
      <c r="Z10" s="38">
        <v>53.759824080380305</v>
      </c>
      <c r="AA10" s="39"/>
      <c r="AB10" s="36">
        <v>6</v>
      </c>
      <c r="AC10" s="40"/>
      <c r="AD10" s="36">
        <v>4</v>
      </c>
      <c r="AE10" s="41">
        <v>12</v>
      </c>
      <c r="AF10" s="41">
        <v>5</v>
      </c>
      <c r="AG10" s="44">
        <v>0</v>
      </c>
      <c r="AH10" s="45"/>
      <c r="AI10" s="41"/>
      <c r="AJ10" s="47"/>
      <c r="AK10" s="41"/>
      <c r="AL10" s="48"/>
      <c r="AM10" s="46"/>
      <c r="AN10" s="46"/>
      <c r="AO10" s="44"/>
      <c r="AP10" s="53"/>
      <c r="AQ10" s="41"/>
      <c r="AR10" s="47"/>
      <c r="AS10" s="41"/>
      <c r="AT10" s="47"/>
      <c r="AU10" s="38"/>
      <c r="AV10" s="49"/>
      <c r="AW10" s="50"/>
      <c r="AX10" s="63"/>
      <c r="AY10" s="50"/>
      <c r="AZ10" s="51"/>
      <c r="BA10" s="44">
        <v>4</v>
      </c>
      <c r="BB10" s="127">
        <f t="shared" si="0"/>
        <v>21</v>
      </c>
      <c r="BC10" s="58" t="s">
        <v>68</v>
      </c>
      <c r="BD10" s="95" t="s">
        <v>74</v>
      </c>
      <c r="BE10" s="91">
        <f t="shared" si="1"/>
        <v>74.759824080380298</v>
      </c>
      <c r="BF10" s="102"/>
    </row>
    <row r="11" spans="1:60" ht="92.4" x14ac:dyDescent="0.3">
      <c r="A11">
        <v>7</v>
      </c>
      <c r="B11" s="31" t="s">
        <v>61</v>
      </c>
      <c r="C11" s="32" t="s">
        <v>80</v>
      </c>
      <c r="D11" s="32" t="s">
        <v>81</v>
      </c>
      <c r="E11" s="32" t="s">
        <v>82</v>
      </c>
      <c r="F11" s="33" t="s">
        <v>81</v>
      </c>
      <c r="G11" s="34" t="s">
        <v>83</v>
      </c>
      <c r="H11" s="34" t="s">
        <v>84</v>
      </c>
      <c r="I11" s="114">
        <v>4200790</v>
      </c>
      <c r="J11" s="114">
        <v>3360631</v>
      </c>
      <c r="K11" s="35">
        <v>397032</v>
      </c>
      <c r="L11" s="35">
        <v>1186267</v>
      </c>
      <c r="M11" s="35">
        <v>1777332</v>
      </c>
      <c r="N11" s="35"/>
      <c r="O11" s="35"/>
      <c r="P11" s="66"/>
      <c r="Q11" s="68"/>
      <c r="R11" s="66"/>
      <c r="S11" s="66"/>
      <c r="T11" s="67"/>
      <c r="U11" s="106">
        <v>3360631</v>
      </c>
      <c r="V11" s="106">
        <v>3360631</v>
      </c>
      <c r="W11" s="85">
        <v>956.16141573771813</v>
      </c>
      <c r="X11" s="110"/>
      <c r="Y11" s="110"/>
      <c r="Z11" s="38">
        <v>52.750863483494257</v>
      </c>
      <c r="AA11" s="39"/>
      <c r="AB11" s="36"/>
      <c r="AC11" s="40"/>
      <c r="AD11" s="36"/>
      <c r="AE11" s="41"/>
      <c r="AF11" s="43"/>
      <c r="AG11" s="44"/>
      <c r="AH11" s="45"/>
      <c r="AI11" s="41">
        <v>4</v>
      </c>
      <c r="AJ11" s="36"/>
      <c r="AK11" s="54"/>
      <c r="AL11" s="54"/>
      <c r="AM11" s="41">
        <v>1.3</v>
      </c>
      <c r="AN11" s="41">
        <v>0</v>
      </c>
      <c r="AO11" s="44">
        <v>8</v>
      </c>
      <c r="AP11" s="45"/>
      <c r="AQ11" s="41"/>
      <c r="AR11" s="36"/>
      <c r="AS11" s="41"/>
      <c r="AT11" s="36"/>
      <c r="AU11" s="44"/>
      <c r="AV11" s="41"/>
      <c r="AW11" s="156"/>
      <c r="AX11" s="155"/>
      <c r="AY11" s="156"/>
      <c r="AZ11" s="157"/>
      <c r="BA11" s="44">
        <v>8</v>
      </c>
      <c r="BB11" s="127">
        <f t="shared" si="0"/>
        <v>21.3</v>
      </c>
      <c r="BC11" s="58" t="s">
        <v>68</v>
      </c>
      <c r="BD11" s="95" t="s">
        <v>74</v>
      </c>
      <c r="BE11" s="91">
        <f t="shared" si="1"/>
        <v>74.050863483494254</v>
      </c>
      <c r="BF11" s="102"/>
    </row>
    <row r="12" spans="1:60" ht="79.2" x14ac:dyDescent="0.3">
      <c r="A12">
        <v>8</v>
      </c>
      <c r="B12" s="31" t="s">
        <v>259</v>
      </c>
      <c r="C12" s="32" t="s">
        <v>285</v>
      </c>
      <c r="D12" s="32" t="s">
        <v>220</v>
      </c>
      <c r="E12" s="32" t="s">
        <v>286</v>
      </c>
      <c r="F12" s="33" t="s">
        <v>222</v>
      </c>
      <c r="G12" s="34" t="s">
        <v>287</v>
      </c>
      <c r="H12" s="34" t="s">
        <v>288</v>
      </c>
      <c r="I12" s="114">
        <v>1322500</v>
      </c>
      <c r="J12" s="114">
        <v>920000</v>
      </c>
      <c r="K12" s="35"/>
      <c r="L12" s="35">
        <v>920000</v>
      </c>
      <c r="M12" s="35"/>
      <c r="N12" s="35"/>
      <c r="O12" s="35"/>
      <c r="P12" s="66"/>
      <c r="Q12" s="66"/>
      <c r="R12" s="66"/>
      <c r="S12" s="66"/>
      <c r="T12" s="67"/>
      <c r="U12" s="106">
        <v>920000</v>
      </c>
      <c r="V12" s="106">
        <v>920000</v>
      </c>
      <c r="W12" s="85">
        <v>674.98523719061711</v>
      </c>
      <c r="X12" s="110"/>
      <c r="Y12" s="110"/>
      <c r="Z12" s="38">
        <v>54.786597741272644</v>
      </c>
      <c r="AA12" s="39"/>
      <c r="AB12" s="36">
        <v>4</v>
      </c>
      <c r="AC12" s="40"/>
      <c r="AD12" s="36">
        <v>4</v>
      </c>
      <c r="AE12" s="41">
        <v>10</v>
      </c>
      <c r="AF12" s="41">
        <v>5</v>
      </c>
      <c r="AG12" s="44">
        <v>0</v>
      </c>
      <c r="AH12" s="45"/>
      <c r="AI12" s="41"/>
      <c r="AJ12" s="47"/>
      <c r="AK12" s="41"/>
      <c r="AL12" s="48"/>
      <c r="AM12" s="46"/>
      <c r="AN12" s="46"/>
      <c r="AO12" s="44"/>
      <c r="AP12" s="53"/>
      <c r="AQ12" s="41"/>
      <c r="AR12" s="47"/>
      <c r="AS12" s="41"/>
      <c r="AT12" s="47"/>
      <c r="AU12" s="38"/>
      <c r="AV12" s="49"/>
      <c r="AW12" s="50"/>
      <c r="AX12" s="63"/>
      <c r="AY12" s="50"/>
      <c r="AZ12" s="51"/>
      <c r="BA12" s="44">
        <v>4</v>
      </c>
      <c r="BB12" s="127">
        <f t="shared" si="0"/>
        <v>19</v>
      </c>
      <c r="BC12" s="58" t="s">
        <v>68</v>
      </c>
      <c r="BD12" s="95" t="s">
        <v>74</v>
      </c>
      <c r="BE12" s="91">
        <f t="shared" si="1"/>
        <v>73.786597741272644</v>
      </c>
      <c r="BF12" s="102"/>
    </row>
    <row r="13" spans="1:60" ht="79.2" x14ac:dyDescent="0.3">
      <c r="A13">
        <v>9</v>
      </c>
      <c r="B13" s="31" t="s">
        <v>259</v>
      </c>
      <c r="C13" s="32" t="s">
        <v>191</v>
      </c>
      <c r="D13" s="32" t="s">
        <v>220</v>
      </c>
      <c r="E13" s="32" t="s">
        <v>282</v>
      </c>
      <c r="F13" s="33" t="s">
        <v>222</v>
      </c>
      <c r="G13" s="34" t="s">
        <v>283</v>
      </c>
      <c r="H13" s="34" t="s">
        <v>284</v>
      </c>
      <c r="I13" s="114">
        <v>88550</v>
      </c>
      <c r="J13" s="114">
        <v>62000</v>
      </c>
      <c r="K13" s="35"/>
      <c r="L13" s="35">
        <v>62000</v>
      </c>
      <c r="M13" s="35"/>
      <c r="N13" s="35"/>
      <c r="O13" s="35"/>
      <c r="P13" s="66"/>
      <c r="Q13" s="66"/>
      <c r="R13" s="66"/>
      <c r="S13" s="66"/>
      <c r="T13" s="67"/>
      <c r="U13" s="106">
        <v>62000</v>
      </c>
      <c r="V13" s="106">
        <v>62000</v>
      </c>
      <c r="W13" s="85">
        <v>569.00239442553959</v>
      </c>
      <c r="X13" s="110"/>
      <c r="Y13" s="110"/>
      <c r="Z13" s="38">
        <v>55.574146553622029</v>
      </c>
      <c r="AA13" s="39"/>
      <c r="AB13" s="36">
        <v>2</v>
      </c>
      <c r="AC13" s="40"/>
      <c r="AD13" s="36">
        <v>4</v>
      </c>
      <c r="AE13" s="41">
        <v>8</v>
      </c>
      <c r="AF13" s="41">
        <v>2</v>
      </c>
      <c r="AG13" s="44">
        <v>0</v>
      </c>
      <c r="AH13" s="45"/>
      <c r="AI13" s="41"/>
      <c r="AJ13" s="41"/>
      <c r="AK13" s="41"/>
      <c r="AL13" s="41"/>
      <c r="AM13" s="46"/>
      <c r="AN13" s="46"/>
      <c r="AO13" s="44"/>
      <c r="AP13" s="45"/>
      <c r="AQ13" s="41"/>
      <c r="AR13" s="47"/>
      <c r="AS13" s="41"/>
      <c r="AT13" s="39"/>
      <c r="AU13" s="38"/>
      <c r="AV13" s="49"/>
      <c r="AW13" s="55"/>
      <c r="AX13" s="61"/>
      <c r="AY13" s="50"/>
      <c r="AZ13" s="51"/>
      <c r="BA13" s="44">
        <v>8</v>
      </c>
      <c r="BB13" s="127">
        <f t="shared" si="0"/>
        <v>18</v>
      </c>
      <c r="BC13" s="58" t="s">
        <v>68</v>
      </c>
      <c r="BD13" s="95" t="s">
        <v>74</v>
      </c>
      <c r="BE13" s="91">
        <f t="shared" si="1"/>
        <v>73.574146553622029</v>
      </c>
      <c r="BF13" s="102"/>
    </row>
    <row r="14" spans="1:60" ht="66" x14ac:dyDescent="0.3">
      <c r="A14">
        <v>10</v>
      </c>
      <c r="B14" s="31" t="s">
        <v>259</v>
      </c>
      <c r="C14" s="32" t="s">
        <v>75</v>
      </c>
      <c r="D14" s="32" t="s">
        <v>220</v>
      </c>
      <c r="E14" s="59" t="s">
        <v>269</v>
      </c>
      <c r="F14" s="34" t="s">
        <v>222</v>
      </c>
      <c r="G14" s="34" t="s">
        <v>270</v>
      </c>
      <c r="H14" s="34" t="s">
        <v>271</v>
      </c>
      <c r="I14" s="114">
        <v>231150</v>
      </c>
      <c r="J14" s="114">
        <v>161000</v>
      </c>
      <c r="K14" s="35"/>
      <c r="L14" s="35">
        <v>161000</v>
      </c>
      <c r="M14" s="35"/>
      <c r="N14" s="35"/>
      <c r="O14" s="35"/>
      <c r="P14" s="66"/>
      <c r="Q14" s="66"/>
      <c r="R14" s="66"/>
      <c r="S14" s="66"/>
      <c r="T14" s="67"/>
      <c r="U14" s="106">
        <v>161000</v>
      </c>
      <c r="V14" s="106">
        <v>161000</v>
      </c>
      <c r="W14" s="85">
        <v>548.90680055881433</v>
      </c>
      <c r="X14" s="37"/>
      <c r="Y14" s="37"/>
      <c r="Z14" s="38">
        <v>55.724746942977355</v>
      </c>
      <c r="AA14" s="39"/>
      <c r="AB14" s="36">
        <v>10</v>
      </c>
      <c r="AC14" s="93"/>
      <c r="AD14" s="36">
        <v>4</v>
      </c>
      <c r="AE14" s="41">
        <v>10</v>
      </c>
      <c r="AF14" s="41">
        <v>3</v>
      </c>
      <c r="AG14" s="44">
        <v>0</v>
      </c>
      <c r="AH14" s="45"/>
      <c r="AI14" s="41"/>
      <c r="AJ14" s="41"/>
      <c r="AK14" s="41"/>
      <c r="AL14" s="41"/>
      <c r="AM14" s="46"/>
      <c r="AN14" s="46"/>
      <c r="AO14" s="44"/>
      <c r="AP14" s="45"/>
      <c r="AQ14" s="41"/>
      <c r="AR14" s="47"/>
      <c r="AS14" s="41"/>
      <c r="AT14" s="48"/>
      <c r="AU14" s="38"/>
      <c r="AV14" s="49"/>
      <c r="AW14" s="58"/>
      <c r="AX14" s="109"/>
      <c r="AY14" s="58"/>
      <c r="AZ14" s="60"/>
      <c r="BA14" s="44">
        <v>4</v>
      </c>
      <c r="BB14" s="127">
        <f t="shared" si="0"/>
        <v>17</v>
      </c>
      <c r="BC14" s="58" t="s">
        <v>68</v>
      </c>
      <c r="BD14" s="95" t="s">
        <v>74</v>
      </c>
      <c r="BE14" s="91">
        <f t="shared" si="1"/>
        <v>72.724746942977362</v>
      </c>
      <c r="BF14" s="102"/>
    </row>
    <row r="15" spans="1:60" ht="39.6" x14ac:dyDescent="0.3">
      <c r="A15">
        <v>11</v>
      </c>
      <c r="B15" s="31" t="s">
        <v>259</v>
      </c>
      <c r="C15" s="32" t="s">
        <v>285</v>
      </c>
      <c r="D15" s="32" t="s">
        <v>220</v>
      </c>
      <c r="E15" s="32" t="s">
        <v>292</v>
      </c>
      <c r="F15" s="33" t="s">
        <v>222</v>
      </c>
      <c r="G15" s="34" t="s">
        <v>293</v>
      </c>
      <c r="H15" s="34" t="s">
        <v>294</v>
      </c>
      <c r="I15" s="114">
        <v>188600</v>
      </c>
      <c r="J15" s="114">
        <v>131000</v>
      </c>
      <c r="K15" s="35"/>
      <c r="L15" s="35">
        <v>131000</v>
      </c>
      <c r="M15" s="35"/>
      <c r="N15" s="35"/>
      <c r="O15" s="35"/>
      <c r="P15" s="66"/>
      <c r="Q15" s="66"/>
      <c r="R15" s="66"/>
      <c r="S15" s="66"/>
      <c r="T15" s="66"/>
      <c r="U15" s="106">
        <v>131000</v>
      </c>
      <c r="V15" s="106">
        <v>131000</v>
      </c>
      <c r="W15" s="85">
        <v>1022.0327451635034</v>
      </c>
      <c r="X15" s="110"/>
      <c r="Y15" s="110"/>
      <c r="Z15" s="38">
        <v>52.284992322546572</v>
      </c>
      <c r="AA15" s="39"/>
      <c r="AB15" s="36">
        <v>6</v>
      </c>
      <c r="AC15" s="40"/>
      <c r="AD15" s="36">
        <v>4</v>
      </c>
      <c r="AE15" s="41">
        <v>12</v>
      </c>
      <c r="AF15" s="41">
        <v>5</v>
      </c>
      <c r="AG15" s="44">
        <v>0</v>
      </c>
      <c r="AH15" s="45"/>
      <c r="AI15" s="41"/>
      <c r="AJ15" s="41"/>
      <c r="AK15" s="41"/>
      <c r="AL15" s="41"/>
      <c r="AM15" s="46"/>
      <c r="AN15" s="46"/>
      <c r="AO15" s="44"/>
      <c r="AP15" s="45"/>
      <c r="AQ15" s="41"/>
      <c r="AR15" s="47"/>
      <c r="AS15" s="41"/>
      <c r="AT15" s="39"/>
      <c r="AU15" s="38"/>
      <c r="AV15" s="49"/>
      <c r="AW15" s="55"/>
      <c r="AX15" s="61"/>
      <c r="AY15" s="50"/>
      <c r="AZ15" s="51"/>
      <c r="BA15" s="44">
        <v>2</v>
      </c>
      <c r="BB15" s="127">
        <f t="shared" si="0"/>
        <v>19</v>
      </c>
      <c r="BC15" s="58" t="s">
        <v>68</v>
      </c>
      <c r="BD15" s="95" t="s">
        <v>74</v>
      </c>
      <c r="BE15" s="91">
        <f t="shared" si="1"/>
        <v>71.284992322546572</v>
      </c>
      <c r="BF15" s="102"/>
    </row>
    <row r="16" spans="1:60" ht="79.2" x14ac:dyDescent="0.3">
      <c r="A16">
        <v>12</v>
      </c>
      <c r="B16" s="31" t="s">
        <v>259</v>
      </c>
      <c r="C16" s="32" t="s">
        <v>75</v>
      </c>
      <c r="D16" s="32" t="s">
        <v>220</v>
      </c>
      <c r="E16" s="98" t="s">
        <v>275</v>
      </c>
      <c r="F16" s="98" t="s">
        <v>222</v>
      </c>
      <c r="G16" s="98" t="s">
        <v>276</v>
      </c>
      <c r="H16" s="94" t="s">
        <v>277</v>
      </c>
      <c r="I16" s="114">
        <v>240350</v>
      </c>
      <c r="J16" s="114">
        <v>167000</v>
      </c>
      <c r="K16" s="35"/>
      <c r="L16" s="35">
        <v>167000</v>
      </c>
      <c r="M16" s="35"/>
      <c r="N16" s="35"/>
      <c r="O16" s="35"/>
      <c r="P16" s="66"/>
      <c r="Q16" s="66"/>
      <c r="R16" s="66"/>
      <c r="S16" s="66"/>
      <c r="T16" s="67"/>
      <c r="U16" s="106">
        <v>167000</v>
      </c>
      <c r="V16" s="106">
        <v>167000</v>
      </c>
      <c r="W16" s="85">
        <v>978.35286279048</v>
      </c>
      <c r="X16" s="110"/>
      <c r="Y16" s="110"/>
      <c r="Z16" s="38">
        <v>52.593453932287787</v>
      </c>
      <c r="AA16" s="39"/>
      <c r="AB16" s="36">
        <v>4</v>
      </c>
      <c r="AC16" s="40"/>
      <c r="AD16" s="36">
        <v>4</v>
      </c>
      <c r="AE16" s="41">
        <v>10</v>
      </c>
      <c r="AF16" s="41">
        <v>2</v>
      </c>
      <c r="AG16" s="44">
        <v>0</v>
      </c>
      <c r="AH16" s="45"/>
      <c r="AI16" s="41"/>
      <c r="AJ16" s="47"/>
      <c r="AK16" s="41"/>
      <c r="AL16" s="48"/>
      <c r="AM16" s="46"/>
      <c r="AN16" s="46"/>
      <c r="AO16" s="44"/>
      <c r="AP16" s="53"/>
      <c r="AQ16" s="41"/>
      <c r="AR16" s="47"/>
      <c r="AS16" s="41"/>
      <c r="AT16" s="47"/>
      <c r="AU16" s="38"/>
      <c r="AV16" s="49"/>
      <c r="AW16" s="50"/>
      <c r="AX16" s="63"/>
      <c r="AY16" s="50"/>
      <c r="AZ16" s="51"/>
      <c r="BA16" s="44">
        <v>4</v>
      </c>
      <c r="BB16" s="127">
        <f t="shared" si="0"/>
        <v>16</v>
      </c>
      <c r="BC16" s="58" t="s">
        <v>68</v>
      </c>
      <c r="BD16" s="95" t="s">
        <v>74</v>
      </c>
      <c r="BE16" s="91">
        <f t="shared" si="1"/>
        <v>68.593453932287787</v>
      </c>
      <c r="BF16" s="102"/>
    </row>
    <row r="17" spans="1:58" ht="26.4" x14ac:dyDescent="0.3">
      <c r="A17">
        <v>13</v>
      </c>
      <c r="B17" s="31" t="s">
        <v>259</v>
      </c>
      <c r="C17" s="32" t="s">
        <v>165</v>
      </c>
      <c r="D17" s="32" t="s">
        <v>220</v>
      </c>
      <c r="E17" s="32" t="s">
        <v>301</v>
      </c>
      <c r="F17" s="33" t="s">
        <v>222</v>
      </c>
      <c r="G17" s="34" t="s">
        <v>302</v>
      </c>
      <c r="H17" s="34" t="s">
        <v>303</v>
      </c>
      <c r="I17" s="114">
        <v>93150</v>
      </c>
      <c r="J17" s="114">
        <v>65000</v>
      </c>
      <c r="K17" s="35"/>
      <c r="L17" s="35">
        <v>65000</v>
      </c>
      <c r="M17" s="35"/>
      <c r="N17" s="35"/>
      <c r="O17" s="35"/>
      <c r="P17" s="66"/>
      <c r="Q17" s="66"/>
      <c r="R17" s="66"/>
      <c r="S17" s="66"/>
      <c r="T17" s="67"/>
      <c r="U17" s="106">
        <v>65000</v>
      </c>
      <c r="V17" s="106">
        <v>65000</v>
      </c>
      <c r="W17" s="85">
        <v>966.12471076030693</v>
      </c>
      <c r="X17" s="37"/>
      <c r="Y17" s="37"/>
      <c r="Z17" s="38">
        <v>52.680133117560736</v>
      </c>
      <c r="AA17" s="39"/>
      <c r="AB17" s="36">
        <v>6</v>
      </c>
      <c r="AC17" s="93"/>
      <c r="AD17" s="36">
        <v>4</v>
      </c>
      <c r="AE17" s="41">
        <v>8</v>
      </c>
      <c r="AF17" s="41">
        <v>3</v>
      </c>
      <c r="AG17" s="44">
        <v>0</v>
      </c>
      <c r="AH17" s="45"/>
      <c r="AI17" s="41"/>
      <c r="AJ17" s="180"/>
      <c r="AK17" s="41"/>
      <c r="AL17" s="180"/>
      <c r="AM17" s="181"/>
      <c r="AN17" s="181"/>
      <c r="AO17" s="182"/>
      <c r="AP17" s="45"/>
      <c r="AQ17" s="180"/>
      <c r="AR17" s="47"/>
      <c r="AS17" s="180"/>
      <c r="AT17" s="47"/>
      <c r="AU17" s="183"/>
      <c r="AV17" s="184"/>
      <c r="AW17" s="50"/>
      <c r="AX17" s="185"/>
      <c r="AY17" s="50"/>
      <c r="AZ17" s="186"/>
      <c r="BA17" s="44">
        <v>4</v>
      </c>
      <c r="BB17" s="127">
        <f t="shared" si="0"/>
        <v>15</v>
      </c>
      <c r="BC17" s="58" t="s">
        <v>68</v>
      </c>
      <c r="BD17" s="95" t="s">
        <v>74</v>
      </c>
      <c r="BE17" s="91">
        <f t="shared" si="1"/>
        <v>67.680133117560729</v>
      </c>
      <c r="BF17" s="102"/>
    </row>
    <row r="18" spans="1:58" ht="52.8" x14ac:dyDescent="0.3">
      <c r="A18">
        <v>14</v>
      </c>
      <c r="B18" s="31" t="s">
        <v>61</v>
      </c>
      <c r="C18" s="32" t="s">
        <v>62</v>
      </c>
      <c r="D18" s="32" t="s">
        <v>63</v>
      </c>
      <c r="E18" s="32" t="s">
        <v>71</v>
      </c>
      <c r="F18" s="33" t="s">
        <v>65</v>
      </c>
      <c r="G18" s="34" t="s">
        <v>72</v>
      </c>
      <c r="H18" s="34" t="s">
        <v>73</v>
      </c>
      <c r="I18" s="114">
        <v>3998802</v>
      </c>
      <c r="J18" s="114">
        <v>3199042</v>
      </c>
      <c r="K18" s="35"/>
      <c r="L18" s="35"/>
      <c r="M18" s="35"/>
      <c r="N18" s="35">
        <v>299348</v>
      </c>
      <c r="O18" s="35">
        <v>2899694</v>
      </c>
      <c r="P18" s="66"/>
      <c r="Q18" s="66"/>
      <c r="R18" s="66"/>
      <c r="S18" s="66"/>
      <c r="T18" s="67"/>
      <c r="U18" s="106">
        <v>3199042</v>
      </c>
      <c r="V18" s="106">
        <v>3199042</v>
      </c>
      <c r="W18" s="85">
        <v>1454.7380188896502</v>
      </c>
      <c r="X18" s="110"/>
      <c r="Y18" s="110"/>
      <c r="Z18" s="38">
        <v>49.325332279503222</v>
      </c>
      <c r="AA18" s="39"/>
      <c r="AB18" s="36"/>
      <c r="AC18" s="40"/>
      <c r="AD18" s="36"/>
      <c r="AE18" s="41"/>
      <c r="AF18" s="43"/>
      <c r="AG18" s="44"/>
      <c r="AH18" s="45"/>
      <c r="AI18" s="41">
        <v>4</v>
      </c>
      <c r="AJ18" s="158"/>
      <c r="AK18" s="54"/>
      <c r="AL18" s="54"/>
      <c r="AM18" s="41">
        <v>0</v>
      </c>
      <c r="AN18" s="41">
        <v>0</v>
      </c>
      <c r="AO18" s="44">
        <v>10</v>
      </c>
      <c r="AP18" s="45"/>
      <c r="AQ18" s="41"/>
      <c r="AR18" s="36"/>
      <c r="AS18" s="41"/>
      <c r="AT18" s="36"/>
      <c r="AU18" s="44"/>
      <c r="AV18" s="41"/>
      <c r="AW18" s="156"/>
      <c r="AX18" s="155"/>
      <c r="AY18" s="156"/>
      <c r="AZ18" s="157"/>
      <c r="BA18" s="44">
        <v>4</v>
      </c>
      <c r="BB18" s="127">
        <f t="shared" si="0"/>
        <v>18</v>
      </c>
      <c r="BC18" s="58" t="s">
        <v>68</v>
      </c>
      <c r="BD18" s="95" t="s">
        <v>74</v>
      </c>
      <c r="BE18" s="91">
        <f t="shared" si="1"/>
        <v>67.325332279503215</v>
      </c>
      <c r="BF18" s="102"/>
    </row>
    <row r="19" spans="1:58" ht="79.2" x14ac:dyDescent="0.3">
      <c r="A19">
        <v>15</v>
      </c>
      <c r="B19" s="31" t="s">
        <v>310</v>
      </c>
      <c r="C19" s="32" t="s">
        <v>80</v>
      </c>
      <c r="D19" s="32" t="s">
        <v>331</v>
      </c>
      <c r="E19" s="32" t="s">
        <v>332</v>
      </c>
      <c r="F19" s="34" t="s">
        <v>331</v>
      </c>
      <c r="G19" s="34" t="s">
        <v>333</v>
      </c>
      <c r="H19" s="34" t="s">
        <v>334</v>
      </c>
      <c r="I19" s="114">
        <v>34720000</v>
      </c>
      <c r="J19" s="114">
        <v>17118000</v>
      </c>
      <c r="K19" s="35"/>
      <c r="L19" s="35"/>
      <c r="M19" s="35">
        <v>1464000</v>
      </c>
      <c r="N19" s="35">
        <v>15654000</v>
      </c>
      <c r="O19" s="35"/>
      <c r="P19" s="66"/>
      <c r="Q19" s="66"/>
      <c r="R19" s="66"/>
      <c r="S19" s="66"/>
      <c r="T19" s="67"/>
      <c r="U19" s="105">
        <v>17118000</v>
      </c>
      <c r="V19" s="105">
        <v>17118000</v>
      </c>
      <c r="W19" s="85">
        <v>4401.9489646577376</v>
      </c>
      <c r="X19" s="110"/>
      <c r="Y19" s="110"/>
      <c r="Z19" s="38">
        <v>33.166573725965186</v>
      </c>
      <c r="AA19" s="39"/>
      <c r="AB19" s="39"/>
      <c r="AC19" s="40"/>
      <c r="AD19" s="36"/>
      <c r="AE19" s="41"/>
      <c r="AF19" s="43"/>
      <c r="AG19" s="44"/>
      <c r="AH19" s="45"/>
      <c r="AI19" s="41">
        <v>8</v>
      </c>
      <c r="AJ19" s="41"/>
      <c r="AK19" s="48"/>
      <c r="AL19" s="48"/>
      <c r="AM19" s="41">
        <v>8</v>
      </c>
      <c r="AN19" s="46"/>
      <c r="AO19" s="44">
        <v>10</v>
      </c>
      <c r="AP19" s="45"/>
      <c r="AQ19" s="41"/>
      <c r="AR19" s="47"/>
      <c r="AS19" s="41"/>
      <c r="AT19" s="39"/>
      <c r="AU19" s="38"/>
      <c r="AV19" s="49"/>
      <c r="AW19" s="55"/>
      <c r="AX19" s="61"/>
      <c r="AY19" s="50"/>
      <c r="AZ19" s="51"/>
      <c r="BA19" s="44">
        <v>8</v>
      </c>
      <c r="BB19" s="127">
        <f t="shared" si="0"/>
        <v>34</v>
      </c>
      <c r="BC19" s="58" t="s">
        <v>68</v>
      </c>
      <c r="BD19" s="95" t="s">
        <v>74</v>
      </c>
      <c r="BE19" s="91">
        <f t="shared" si="1"/>
        <v>67.166573725965179</v>
      </c>
      <c r="BF19" s="102"/>
    </row>
    <row r="20" spans="1:58" ht="79.2" x14ac:dyDescent="0.3">
      <c r="A20">
        <v>16</v>
      </c>
      <c r="B20" s="31" t="s">
        <v>259</v>
      </c>
      <c r="C20" s="32" t="s">
        <v>183</v>
      </c>
      <c r="D20" s="32" t="s">
        <v>220</v>
      </c>
      <c r="E20" s="98" t="s">
        <v>307</v>
      </c>
      <c r="F20" s="98" t="s">
        <v>222</v>
      </c>
      <c r="G20" s="98" t="s">
        <v>308</v>
      </c>
      <c r="H20" s="34" t="s">
        <v>309</v>
      </c>
      <c r="I20" s="114">
        <v>606050</v>
      </c>
      <c r="J20" s="114">
        <v>422000</v>
      </c>
      <c r="K20" s="35"/>
      <c r="L20" s="35">
        <v>422000</v>
      </c>
      <c r="M20" s="35"/>
      <c r="N20" s="35"/>
      <c r="O20" s="35"/>
      <c r="P20" s="66"/>
      <c r="Q20" s="66"/>
      <c r="R20" s="66"/>
      <c r="S20" s="66"/>
      <c r="T20" s="67"/>
      <c r="U20" s="106">
        <v>422000</v>
      </c>
      <c r="V20" s="106">
        <v>422000</v>
      </c>
      <c r="W20" s="85">
        <v>1334.1574592524914</v>
      </c>
      <c r="X20" s="110"/>
      <c r="Y20" s="110"/>
      <c r="Z20" s="38">
        <v>50.13283289732184</v>
      </c>
      <c r="AA20" s="39"/>
      <c r="AB20" s="36">
        <v>2</v>
      </c>
      <c r="AC20" s="40"/>
      <c r="AD20" s="36">
        <v>4</v>
      </c>
      <c r="AE20" s="41">
        <v>10</v>
      </c>
      <c r="AF20" s="41">
        <v>5</v>
      </c>
      <c r="AG20" s="44">
        <v>0</v>
      </c>
      <c r="AH20" s="45"/>
      <c r="AI20" s="41"/>
      <c r="AJ20" s="47"/>
      <c r="AK20" s="41"/>
      <c r="AL20" s="48"/>
      <c r="AM20" s="46"/>
      <c r="AN20" s="46"/>
      <c r="AO20" s="44"/>
      <c r="AP20" s="53"/>
      <c r="AQ20" s="41"/>
      <c r="AR20" s="47"/>
      <c r="AS20" s="41"/>
      <c r="AT20" s="47"/>
      <c r="AU20" s="38"/>
      <c r="AV20" s="49"/>
      <c r="AW20" s="50"/>
      <c r="AX20" s="63"/>
      <c r="AY20" s="50"/>
      <c r="AZ20" s="51"/>
      <c r="BA20" s="44">
        <v>2</v>
      </c>
      <c r="BB20" s="127">
        <f t="shared" si="0"/>
        <v>17</v>
      </c>
      <c r="BC20" s="58" t="s">
        <v>68</v>
      </c>
      <c r="BD20" s="95" t="s">
        <v>74</v>
      </c>
      <c r="BE20" s="91">
        <f t="shared" si="1"/>
        <v>67.132832897321833</v>
      </c>
      <c r="BF20" s="102"/>
    </row>
    <row r="21" spans="1:58" ht="79.2" x14ac:dyDescent="0.3">
      <c r="A21">
        <v>17</v>
      </c>
      <c r="B21" s="31" t="s">
        <v>259</v>
      </c>
      <c r="C21" s="32" t="s">
        <v>285</v>
      </c>
      <c r="D21" s="32" t="s">
        <v>220</v>
      </c>
      <c r="E21" s="32" t="s">
        <v>289</v>
      </c>
      <c r="F21" s="34" t="s">
        <v>222</v>
      </c>
      <c r="G21" s="34" t="s">
        <v>290</v>
      </c>
      <c r="H21" s="34" t="s">
        <v>291</v>
      </c>
      <c r="I21" s="114">
        <v>195500</v>
      </c>
      <c r="J21" s="114">
        <v>136000</v>
      </c>
      <c r="K21" s="35"/>
      <c r="L21" s="35">
        <v>136000</v>
      </c>
      <c r="M21" s="35"/>
      <c r="N21" s="35"/>
      <c r="O21" s="35"/>
      <c r="P21" s="66"/>
      <c r="Q21" s="66"/>
      <c r="R21" s="66"/>
      <c r="S21" s="66"/>
      <c r="T21" s="67"/>
      <c r="U21" s="106">
        <v>136000</v>
      </c>
      <c r="V21" s="106">
        <v>136000</v>
      </c>
      <c r="W21" s="85">
        <v>1221.4777139211947</v>
      </c>
      <c r="X21" s="110"/>
      <c r="Y21" s="110"/>
      <c r="Z21" s="38">
        <v>50.899367924452804</v>
      </c>
      <c r="AA21" s="39"/>
      <c r="AB21" s="36">
        <v>8</v>
      </c>
      <c r="AC21" s="40"/>
      <c r="AD21" s="36">
        <v>4</v>
      </c>
      <c r="AE21" s="41">
        <v>10</v>
      </c>
      <c r="AF21" s="41">
        <v>4</v>
      </c>
      <c r="AG21" s="44">
        <v>0</v>
      </c>
      <c r="AH21" s="45"/>
      <c r="AI21" s="41"/>
      <c r="AJ21" s="41"/>
      <c r="AK21" s="41"/>
      <c r="AL21" s="41"/>
      <c r="AM21" s="46"/>
      <c r="AN21" s="46"/>
      <c r="AO21" s="44"/>
      <c r="AP21" s="45"/>
      <c r="AQ21" s="41"/>
      <c r="AR21" s="47"/>
      <c r="AS21" s="41"/>
      <c r="AT21" s="39"/>
      <c r="AU21" s="38"/>
      <c r="AV21" s="49"/>
      <c r="AW21" s="55"/>
      <c r="AX21" s="61"/>
      <c r="AY21" s="50"/>
      <c r="AZ21" s="51"/>
      <c r="BA21" s="44">
        <v>2</v>
      </c>
      <c r="BB21" s="127">
        <f t="shared" si="0"/>
        <v>16</v>
      </c>
      <c r="BC21" s="58" t="s">
        <v>68</v>
      </c>
      <c r="BD21" s="95" t="s">
        <v>74</v>
      </c>
      <c r="BE21" s="91">
        <f t="shared" si="1"/>
        <v>66.899367924452804</v>
      </c>
      <c r="BF21" s="102"/>
    </row>
    <row r="22" spans="1:58" ht="26.4" x14ac:dyDescent="0.3">
      <c r="A22">
        <v>18</v>
      </c>
      <c r="B22" s="31" t="s">
        <v>259</v>
      </c>
      <c r="C22" s="32" t="s">
        <v>86</v>
      </c>
      <c r="D22" s="32" t="s">
        <v>220</v>
      </c>
      <c r="E22" s="32" t="s">
        <v>260</v>
      </c>
      <c r="F22" s="33" t="s">
        <v>222</v>
      </c>
      <c r="G22" s="34" t="s">
        <v>261</v>
      </c>
      <c r="H22" s="34" t="s">
        <v>262</v>
      </c>
      <c r="I22" s="114">
        <v>93150</v>
      </c>
      <c r="J22" s="114">
        <v>65000</v>
      </c>
      <c r="K22" s="35"/>
      <c r="L22" s="35">
        <v>65000</v>
      </c>
      <c r="M22" s="35"/>
      <c r="N22" s="35"/>
      <c r="O22" s="35"/>
      <c r="P22" s="66"/>
      <c r="Q22" s="66"/>
      <c r="R22" s="66"/>
      <c r="S22" s="66"/>
      <c r="T22" s="67"/>
      <c r="U22" s="106">
        <v>65000</v>
      </c>
      <c r="V22" s="106">
        <v>65000</v>
      </c>
      <c r="W22" s="85">
        <v>1769.8303556175686</v>
      </c>
      <c r="X22" s="110"/>
      <c r="Y22" s="110"/>
      <c r="Z22" s="38">
        <v>47.276101251832529</v>
      </c>
      <c r="AA22" s="39"/>
      <c r="AB22" s="36">
        <v>10</v>
      </c>
      <c r="AC22" s="40"/>
      <c r="AD22" s="36">
        <v>4</v>
      </c>
      <c r="AE22" s="41">
        <v>10</v>
      </c>
      <c r="AF22" s="41">
        <v>5</v>
      </c>
      <c r="AG22" s="44">
        <v>0</v>
      </c>
      <c r="AH22" s="45"/>
      <c r="AI22" s="41"/>
      <c r="AJ22" s="47"/>
      <c r="AK22" s="41"/>
      <c r="AL22" s="48"/>
      <c r="AM22" s="46"/>
      <c r="AN22" s="46"/>
      <c r="AO22" s="44"/>
      <c r="AP22" s="53"/>
      <c r="AQ22" s="41"/>
      <c r="AR22" s="47"/>
      <c r="AS22" s="41"/>
      <c r="AT22" s="47"/>
      <c r="AU22" s="38"/>
      <c r="AV22" s="49"/>
      <c r="AW22" s="50"/>
      <c r="AX22" s="63"/>
      <c r="AY22" s="50"/>
      <c r="AZ22" s="51"/>
      <c r="BA22" s="44">
        <v>2</v>
      </c>
      <c r="BB22" s="127">
        <f t="shared" si="0"/>
        <v>17</v>
      </c>
      <c r="BC22" s="58" t="s">
        <v>68</v>
      </c>
      <c r="BD22" s="95" t="s">
        <v>74</v>
      </c>
      <c r="BE22" s="91">
        <f t="shared" si="1"/>
        <v>64.276101251832529</v>
      </c>
      <c r="BF22" s="102"/>
    </row>
    <row r="23" spans="1:58" ht="66" x14ac:dyDescent="0.3">
      <c r="A23">
        <v>19</v>
      </c>
      <c r="B23" s="31" t="s">
        <v>259</v>
      </c>
      <c r="C23" s="32" t="s">
        <v>86</v>
      </c>
      <c r="D23" s="32" t="s">
        <v>220</v>
      </c>
      <c r="E23" s="32" t="s">
        <v>266</v>
      </c>
      <c r="F23" s="33" t="s">
        <v>222</v>
      </c>
      <c r="G23" s="34" t="s">
        <v>267</v>
      </c>
      <c r="H23" s="34" t="s">
        <v>268</v>
      </c>
      <c r="I23" s="114">
        <v>134550</v>
      </c>
      <c r="J23" s="114">
        <v>94000</v>
      </c>
      <c r="K23" s="35"/>
      <c r="L23" s="35">
        <v>94000</v>
      </c>
      <c r="M23" s="35"/>
      <c r="N23" s="35"/>
      <c r="O23" s="35"/>
      <c r="P23" s="66"/>
      <c r="Q23" s="66"/>
      <c r="R23" s="66"/>
      <c r="S23" s="66"/>
      <c r="T23" s="67"/>
      <c r="U23" s="106">
        <v>94000</v>
      </c>
      <c r="V23" s="106">
        <v>94000</v>
      </c>
      <c r="W23" s="85">
        <v>1696.4527012527924</v>
      </c>
      <c r="X23" s="110"/>
      <c r="Y23" s="110"/>
      <c r="Z23" s="38">
        <v>47.745581880695006</v>
      </c>
      <c r="AA23" s="39"/>
      <c r="AB23" s="36">
        <v>6</v>
      </c>
      <c r="AC23" s="40"/>
      <c r="AD23" s="36">
        <v>4</v>
      </c>
      <c r="AE23" s="41">
        <v>10</v>
      </c>
      <c r="AF23" s="41">
        <v>2</v>
      </c>
      <c r="AG23" s="44">
        <v>0</v>
      </c>
      <c r="AH23" s="45"/>
      <c r="AI23" s="41"/>
      <c r="AJ23" s="47"/>
      <c r="AK23" s="41"/>
      <c r="AL23" s="48"/>
      <c r="AM23" s="46"/>
      <c r="AN23" s="46"/>
      <c r="AO23" s="44"/>
      <c r="AP23" s="53"/>
      <c r="AQ23" s="41"/>
      <c r="AR23" s="47"/>
      <c r="AS23" s="41"/>
      <c r="AT23" s="47"/>
      <c r="AU23" s="38"/>
      <c r="AV23" s="49"/>
      <c r="AW23" s="50"/>
      <c r="AX23" s="63"/>
      <c r="AY23" s="50"/>
      <c r="AZ23" s="51"/>
      <c r="BA23" s="44">
        <v>2</v>
      </c>
      <c r="BB23" s="127">
        <f t="shared" si="0"/>
        <v>14</v>
      </c>
      <c r="BC23" s="58" t="s">
        <v>68</v>
      </c>
      <c r="BD23" s="95" t="s">
        <v>74</v>
      </c>
      <c r="BE23" s="91">
        <f t="shared" si="1"/>
        <v>61.745581880695006</v>
      </c>
      <c r="BF23" s="102"/>
    </row>
    <row r="24" spans="1:58" ht="79.2" x14ac:dyDescent="0.3">
      <c r="A24">
        <v>20</v>
      </c>
      <c r="B24" s="31" t="s">
        <v>259</v>
      </c>
      <c r="C24" s="32" t="s">
        <v>123</v>
      </c>
      <c r="D24" s="32" t="s">
        <v>220</v>
      </c>
      <c r="E24" s="59" t="s">
        <v>298</v>
      </c>
      <c r="F24" s="33" t="s">
        <v>222</v>
      </c>
      <c r="G24" s="34" t="s">
        <v>299</v>
      </c>
      <c r="H24" s="34" t="s">
        <v>300</v>
      </c>
      <c r="I24" s="114">
        <v>480700</v>
      </c>
      <c r="J24" s="114">
        <v>334000</v>
      </c>
      <c r="K24" s="35"/>
      <c r="L24" s="35">
        <v>334000</v>
      </c>
      <c r="M24" s="35"/>
      <c r="N24" s="35"/>
      <c r="O24" s="35"/>
      <c r="P24" s="66"/>
      <c r="Q24" s="66"/>
      <c r="R24" s="66"/>
      <c r="S24" s="66"/>
      <c r="T24" s="67"/>
      <c r="U24" s="106">
        <v>334000</v>
      </c>
      <c r="V24" s="106">
        <v>334000</v>
      </c>
      <c r="W24" s="85">
        <v>2121.4009913863861</v>
      </c>
      <c r="X24" s="110"/>
      <c r="Y24" s="110"/>
      <c r="Z24" s="38">
        <v>45.089958266394589</v>
      </c>
      <c r="AA24" s="39"/>
      <c r="AB24" s="36">
        <v>6</v>
      </c>
      <c r="AC24" s="40"/>
      <c r="AD24" s="36">
        <v>4</v>
      </c>
      <c r="AE24" s="41">
        <v>8</v>
      </c>
      <c r="AF24" s="41">
        <v>4</v>
      </c>
      <c r="AG24" s="44">
        <v>0</v>
      </c>
      <c r="AH24" s="45"/>
      <c r="AI24" s="41"/>
      <c r="AJ24" s="41"/>
      <c r="AK24" s="41"/>
      <c r="AL24" s="41"/>
      <c r="AM24" s="46"/>
      <c r="AN24" s="46"/>
      <c r="AO24" s="44"/>
      <c r="AP24" s="45"/>
      <c r="AQ24" s="41"/>
      <c r="AR24" s="47"/>
      <c r="AS24" s="41"/>
      <c r="AT24" s="43"/>
      <c r="AU24" s="38"/>
      <c r="AV24" s="49"/>
      <c r="AW24" s="50"/>
      <c r="AX24" s="63"/>
      <c r="AY24" s="50"/>
      <c r="AZ24" s="51"/>
      <c r="BA24" s="44">
        <v>4</v>
      </c>
      <c r="BB24" s="127">
        <f t="shared" si="0"/>
        <v>16</v>
      </c>
      <c r="BC24" s="58" t="s">
        <v>68</v>
      </c>
      <c r="BD24" s="95" t="s">
        <v>74</v>
      </c>
      <c r="BE24" s="91">
        <f t="shared" si="1"/>
        <v>61.089958266394589</v>
      </c>
      <c r="BF24" s="102"/>
    </row>
    <row r="25" spans="1:58" ht="52.8" x14ac:dyDescent="0.3">
      <c r="A25">
        <v>21</v>
      </c>
      <c r="B25" s="31" t="s">
        <v>259</v>
      </c>
      <c r="C25" s="32" t="s">
        <v>86</v>
      </c>
      <c r="D25" s="32" t="s">
        <v>220</v>
      </c>
      <c r="E25" s="32" t="s">
        <v>263</v>
      </c>
      <c r="F25" s="33" t="s">
        <v>222</v>
      </c>
      <c r="G25" s="34" t="s">
        <v>264</v>
      </c>
      <c r="H25" s="34" t="s">
        <v>265</v>
      </c>
      <c r="I25" s="114">
        <v>417450</v>
      </c>
      <c r="J25" s="114">
        <v>290000</v>
      </c>
      <c r="K25" s="35"/>
      <c r="L25" s="35">
        <v>290000</v>
      </c>
      <c r="M25" s="35"/>
      <c r="N25" s="35"/>
      <c r="O25" s="35"/>
      <c r="P25" s="66"/>
      <c r="Q25" s="66"/>
      <c r="R25" s="66"/>
      <c r="S25" s="66"/>
      <c r="T25" s="67"/>
      <c r="U25" s="106">
        <v>290000</v>
      </c>
      <c r="V25" s="106">
        <v>290000</v>
      </c>
      <c r="W25" s="85">
        <v>2391.8483370764807</v>
      </c>
      <c r="X25" s="110"/>
      <c r="Y25" s="110"/>
      <c r="Z25" s="38">
        <v>43.477299115994782</v>
      </c>
      <c r="AA25" s="39"/>
      <c r="AB25" s="36">
        <v>6</v>
      </c>
      <c r="AC25" s="40"/>
      <c r="AD25" s="36">
        <v>4</v>
      </c>
      <c r="AE25" s="41">
        <v>10</v>
      </c>
      <c r="AF25" s="41">
        <v>4</v>
      </c>
      <c r="AG25" s="44">
        <v>0</v>
      </c>
      <c r="AH25" s="45"/>
      <c r="AI25" s="41"/>
      <c r="AJ25" s="41"/>
      <c r="AK25" s="41"/>
      <c r="AL25" s="41"/>
      <c r="AM25" s="46"/>
      <c r="AN25" s="46"/>
      <c r="AO25" s="44"/>
      <c r="AP25" s="45"/>
      <c r="AQ25" s="41"/>
      <c r="AR25" s="47"/>
      <c r="AS25" s="41"/>
      <c r="AT25" s="47"/>
      <c r="AU25" s="38"/>
      <c r="AV25" s="41"/>
      <c r="AW25" s="55"/>
      <c r="AX25" s="61"/>
      <c r="AY25" s="42"/>
      <c r="AZ25" s="44"/>
      <c r="BA25" s="44">
        <v>2</v>
      </c>
      <c r="BB25" s="127">
        <f t="shared" si="0"/>
        <v>16</v>
      </c>
      <c r="BC25" s="58" t="s">
        <v>68</v>
      </c>
      <c r="BD25" s="95" t="s">
        <v>74</v>
      </c>
      <c r="BE25" s="91">
        <f t="shared" si="1"/>
        <v>59.477299115994782</v>
      </c>
      <c r="BF25" s="102"/>
    </row>
    <row r="26" spans="1:58" ht="66" x14ac:dyDescent="0.3">
      <c r="A26">
        <v>22</v>
      </c>
      <c r="B26" s="31" t="s">
        <v>205</v>
      </c>
      <c r="C26" s="32" t="s">
        <v>80</v>
      </c>
      <c r="D26" s="32" t="s">
        <v>62</v>
      </c>
      <c r="E26" s="32" t="s">
        <v>206</v>
      </c>
      <c r="F26" s="33" t="s">
        <v>207</v>
      </c>
      <c r="G26" s="34" t="s">
        <v>208</v>
      </c>
      <c r="H26" s="34" t="s">
        <v>209</v>
      </c>
      <c r="I26" s="114">
        <v>25000000</v>
      </c>
      <c r="J26" s="114">
        <v>20000000</v>
      </c>
      <c r="K26" s="35"/>
      <c r="L26" s="35">
        <v>10000000</v>
      </c>
      <c r="M26" s="35">
        <v>10000000</v>
      </c>
      <c r="N26" s="35"/>
      <c r="O26" s="35"/>
      <c r="P26" s="66"/>
      <c r="Q26" s="66"/>
      <c r="R26" s="66"/>
      <c r="S26" s="66"/>
      <c r="T26" s="67"/>
      <c r="U26" s="106"/>
      <c r="V26" s="106"/>
      <c r="W26" s="85"/>
      <c r="X26" s="110">
        <v>7856.8191296055775</v>
      </c>
      <c r="Y26" s="110">
        <v>47.611394597514227</v>
      </c>
      <c r="Z26" s="38">
        <v>43.826633033306251</v>
      </c>
      <c r="AA26" s="39"/>
      <c r="AB26" s="36"/>
      <c r="AC26" s="40"/>
      <c r="AD26" s="36"/>
      <c r="AE26" s="41"/>
      <c r="AF26" s="41"/>
      <c r="AG26" s="44"/>
      <c r="AH26" s="45"/>
      <c r="AI26" s="41"/>
      <c r="AJ26" s="41"/>
      <c r="AK26" s="41"/>
      <c r="AL26" s="41"/>
      <c r="AM26" s="46"/>
      <c r="AN26" s="46"/>
      <c r="AO26" s="44"/>
      <c r="AP26" s="45"/>
      <c r="AQ26" s="41"/>
      <c r="AR26" s="47"/>
      <c r="AS26" s="41"/>
      <c r="AT26" s="43"/>
      <c r="AU26" s="38"/>
      <c r="AV26" s="49">
        <v>15</v>
      </c>
      <c r="AW26" s="50"/>
      <c r="AX26" s="63"/>
      <c r="AY26" s="50"/>
      <c r="AZ26" s="51">
        <v>0</v>
      </c>
      <c r="BA26" s="44">
        <v>0</v>
      </c>
      <c r="BB26" s="127">
        <f t="shared" si="0"/>
        <v>15</v>
      </c>
      <c r="BC26" s="58" t="s">
        <v>68</v>
      </c>
      <c r="BD26" s="95" t="s">
        <v>74</v>
      </c>
      <c r="BE26" s="91">
        <f t="shared" si="1"/>
        <v>58.826633033306251</v>
      </c>
      <c r="BF26" s="102" t="s">
        <v>360</v>
      </c>
    </row>
    <row r="27" spans="1:58" ht="79.2" x14ac:dyDescent="0.3">
      <c r="A27">
        <v>23</v>
      </c>
      <c r="B27" s="31" t="s">
        <v>259</v>
      </c>
      <c r="C27" s="32" t="s">
        <v>285</v>
      </c>
      <c r="D27" s="32" t="s">
        <v>220</v>
      </c>
      <c r="E27" s="32" t="s">
        <v>295</v>
      </c>
      <c r="F27" s="33" t="s">
        <v>222</v>
      </c>
      <c r="G27" s="34" t="s">
        <v>296</v>
      </c>
      <c r="H27" s="34" t="s">
        <v>297</v>
      </c>
      <c r="I27" s="114">
        <v>644000</v>
      </c>
      <c r="J27" s="114">
        <v>448000</v>
      </c>
      <c r="K27" s="35"/>
      <c r="L27" s="35">
        <v>448000</v>
      </c>
      <c r="M27" s="35"/>
      <c r="N27" s="35"/>
      <c r="O27" s="35"/>
      <c r="P27" s="66"/>
      <c r="Q27" s="66"/>
      <c r="R27" s="66"/>
      <c r="S27" s="66"/>
      <c r="T27" s="67"/>
      <c r="U27" s="106">
        <v>448000</v>
      </c>
      <c r="V27" s="106">
        <v>448000</v>
      </c>
      <c r="W27" s="85">
        <v>3294.0162559110217</v>
      </c>
      <c r="X27" s="110"/>
      <c r="Y27" s="110"/>
      <c r="Z27" s="38">
        <v>38.503368166603011</v>
      </c>
      <c r="AA27" s="39"/>
      <c r="AB27" s="36">
        <v>4</v>
      </c>
      <c r="AC27" s="40"/>
      <c r="AD27" s="36">
        <v>4</v>
      </c>
      <c r="AE27" s="41">
        <v>10</v>
      </c>
      <c r="AF27" s="41">
        <v>4</v>
      </c>
      <c r="AG27" s="44">
        <v>0</v>
      </c>
      <c r="AH27" s="45"/>
      <c r="AI27" s="41"/>
      <c r="AJ27" s="47"/>
      <c r="AK27" s="41"/>
      <c r="AL27" s="48"/>
      <c r="AM27" s="46"/>
      <c r="AN27" s="46"/>
      <c r="AO27" s="44"/>
      <c r="AP27" s="53"/>
      <c r="AQ27" s="41"/>
      <c r="AR27" s="47"/>
      <c r="AS27" s="41"/>
      <c r="AT27" s="47"/>
      <c r="AU27" s="38"/>
      <c r="AV27" s="49"/>
      <c r="AW27" s="50"/>
      <c r="AX27" s="63"/>
      <c r="AY27" s="50"/>
      <c r="AZ27" s="51"/>
      <c r="BA27" s="44">
        <v>6</v>
      </c>
      <c r="BB27" s="127">
        <f t="shared" si="0"/>
        <v>20</v>
      </c>
      <c r="BC27" s="58" t="s">
        <v>68</v>
      </c>
      <c r="BD27" s="95" t="s">
        <v>74</v>
      </c>
      <c r="BE27" s="91">
        <f t="shared" si="1"/>
        <v>58.503368166603011</v>
      </c>
      <c r="BF27" s="102"/>
    </row>
    <row r="28" spans="1:58" ht="39.6" x14ac:dyDescent="0.3">
      <c r="A28">
        <v>24</v>
      </c>
      <c r="B28" s="31" t="s">
        <v>259</v>
      </c>
      <c r="C28" s="32" t="s">
        <v>165</v>
      </c>
      <c r="D28" s="32" t="s">
        <v>220</v>
      </c>
      <c r="E28" s="98" t="s">
        <v>304</v>
      </c>
      <c r="F28" s="98" t="s">
        <v>222</v>
      </c>
      <c r="G28" s="98" t="s">
        <v>305</v>
      </c>
      <c r="H28" s="34" t="s">
        <v>306</v>
      </c>
      <c r="I28" s="114">
        <v>209300</v>
      </c>
      <c r="J28" s="114">
        <v>146000</v>
      </c>
      <c r="K28" s="35"/>
      <c r="L28" s="35">
        <v>146000</v>
      </c>
      <c r="M28" s="35"/>
      <c r="N28" s="35"/>
      <c r="O28" s="35"/>
      <c r="P28" s="66"/>
      <c r="Q28" s="66"/>
      <c r="R28" s="66"/>
      <c r="S28" s="66"/>
      <c r="T28" s="67"/>
      <c r="U28" s="106">
        <v>146000</v>
      </c>
      <c r="V28" s="106">
        <v>146000</v>
      </c>
      <c r="W28" s="85">
        <v>3130.1244520843184</v>
      </c>
      <c r="X28" s="110"/>
      <c r="Y28" s="110"/>
      <c r="Z28" s="38">
        <v>39.362623212646604</v>
      </c>
      <c r="AA28" s="39"/>
      <c r="AB28" s="36">
        <v>6</v>
      </c>
      <c r="AC28" s="40"/>
      <c r="AD28" s="36">
        <v>4</v>
      </c>
      <c r="AE28" s="41">
        <v>8</v>
      </c>
      <c r="AF28" s="41">
        <v>3</v>
      </c>
      <c r="AG28" s="44">
        <v>0</v>
      </c>
      <c r="AH28" s="45"/>
      <c r="AI28" s="41"/>
      <c r="AJ28" s="47"/>
      <c r="AK28" s="41"/>
      <c r="AL28" s="48"/>
      <c r="AM28" s="46"/>
      <c r="AN28" s="46"/>
      <c r="AO28" s="44"/>
      <c r="AP28" s="53"/>
      <c r="AQ28" s="41"/>
      <c r="AR28" s="47"/>
      <c r="AS28" s="41"/>
      <c r="AT28" s="47"/>
      <c r="AU28" s="38"/>
      <c r="AV28" s="49"/>
      <c r="AW28" s="50"/>
      <c r="AX28" s="63"/>
      <c r="AY28" s="50"/>
      <c r="AZ28" s="51"/>
      <c r="BA28" s="44">
        <v>8</v>
      </c>
      <c r="BB28" s="127">
        <f t="shared" si="0"/>
        <v>19</v>
      </c>
      <c r="BC28" s="58" t="s">
        <v>68</v>
      </c>
      <c r="BD28" s="95" t="s">
        <v>74</v>
      </c>
      <c r="BE28" s="91">
        <f t="shared" si="1"/>
        <v>58.362623212646604</v>
      </c>
      <c r="BF28" s="102"/>
    </row>
    <row r="29" spans="1:58" ht="105.6" x14ac:dyDescent="0.3">
      <c r="A29">
        <v>25</v>
      </c>
      <c r="B29" s="31" t="s">
        <v>310</v>
      </c>
      <c r="C29" s="32" t="s">
        <v>80</v>
      </c>
      <c r="D29" s="32" t="s">
        <v>331</v>
      </c>
      <c r="E29" s="32" t="s">
        <v>335</v>
      </c>
      <c r="F29" s="33" t="s">
        <v>331</v>
      </c>
      <c r="G29" s="34" t="s">
        <v>336</v>
      </c>
      <c r="H29" s="34" t="s">
        <v>337</v>
      </c>
      <c r="I29" s="114">
        <v>43420000</v>
      </c>
      <c r="J29" s="114">
        <v>31568500</v>
      </c>
      <c r="K29" s="35"/>
      <c r="L29" s="35"/>
      <c r="M29" s="35">
        <v>19064500</v>
      </c>
      <c r="N29" s="35">
        <v>12504000</v>
      </c>
      <c r="O29" s="35"/>
      <c r="P29" s="66"/>
      <c r="Q29" s="66"/>
      <c r="R29" s="66"/>
      <c r="S29" s="66"/>
      <c r="T29" s="67"/>
      <c r="U29" s="106"/>
      <c r="V29" s="106"/>
      <c r="W29" s="85">
        <v>6828.9358268575506</v>
      </c>
      <c r="X29" s="110"/>
      <c r="Y29" s="110"/>
      <c r="Z29" s="38">
        <v>23.919760006352263</v>
      </c>
      <c r="AA29" s="39"/>
      <c r="AB29" s="39"/>
      <c r="AC29" s="40"/>
      <c r="AD29" s="39"/>
      <c r="AE29" s="41"/>
      <c r="AF29" s="43"/>
      <c r="AG29" s="44"/>
      <c r="AH29" s="45"/>
      <c r="AI29" s="41">
        <v>6</v>
      </c>
      <c r="AJ29" s="41"/>
      <c r="AK29" s="48"/>
      <c r="AL29" s="48"/>
      <c r="AM29" s="41">
        <v>8</v>
      </c>
      <c r="AN29" s="46"/>
      <c r="AO29" s="44">
        <v>10</v>
      </c>
      <c r="AP29" s="45"/>
      <c r="AQ29" s="41"/>
      <c r="AR29" s="47"/>
      <c r="AS29" s="41"/>
      <c r="AT29" s="43"/>
      <c r="AU29" s="38"/>
      <c r="AV29" s="49"/>
      <c r="AW29" s="50"/>
      <c r="AX29" s="63"/>
      <c r="AY29" s="50"/>
      <c r="AZ29" s="51"/>
      <c r="BA29" s="44">
        <v>10</v>
      </c>
      <c r="BB29" s="127">
        <f t="shared" si="0"/>
        <v>34</v>
      </c>
      <c r="BC29" s="58" t="s">
        <v>68</v>
      </c>
      <c r="BD29" s="95" t="s">
        <v>74</v>
      </c>
      <c r="BE29" s="91">
        <f t="shared" si="1"/>
        <v>57.919760006352263</v>
      </c>
      <c r="BF29" s="102"/>
    </row>
    <row r="30" spans="1:58" ht="79.2" x14ac:dyDescent="0.3">
      <c r="A30">
        <v>26</v>
      </c>
      <c r="B30" s="31" t="s">
        <v>85</v>
      </c>
      <c r="C30" s="32" t="s">
        <v>75</v>
      </c>
      <c r="D30" s="32" t="s">
        <v>91</v>
      </c>
      <c r="E30" s="115" t="s">
        <v>115</v>
      </c>
      <c r="F30" s="115" t="s">
        <v>116</v>
      </c>
      <c r="G30" s="115" t="s">
        <v>117</v>
      </c>
      <c r="H30" s="34" t="s">
        <v>118</v>
      </c>
      <c r="I30" s="114">
        <v>3073548</v>
      </c>
      <c r="J30" s="114">
        <v>2903548</v>
      </c>
      <c r="K30" s="35">
        <v>235120</v>
      </c>
      <c r="L30" s="35"/>
      <c r="M30" s="35">
        <v>2668428</v>
      </c>
      <c r="N30" s="35"/>
      <c r="O30" s="35"/>
      <c r="P30" s="66"/>
      <c r="Q30" s="66"/>
      <c r="R30" s="66"/>
      <c r="S30" s="66"/>
      <c r="T30" s="67"/>
      <c r="U30" s="106"/>
      <c r="V30" s="107">
        <v>2903548</v>
      </c>
      <c r="W30" s="85">
        <v>4702.9727027694798</v>
      </c>
      <c r="X30" s="110"/>
      <c r="Y30" s="110"/>
      <c r="Z30" s="38">
        <v>31.848945235651339</v>
      </c>
      <c r="AA30" s="39"/>
      <c r="AB30" s="39"/>
      <c r="AC30" s="40"/>
      <c r="AD30" s="36"/>
      <c r="AE30" s="41"/>
      <c r="AF30" s="43"/>
      <c r="AG30" s="44"/>
      <c r="AH30" s="45"/>
      <c r="AI30" s="41"/>
      <c r="AJ30" s="41"/>
      <c r="AK30" s="41"/>
      <c r="AL30" s="41"/>
      <c r="AM30" s="46"/>
      <c r="AN30" s="46"/>
      <c r="AO30" s="44"/>
      <c r="AP30" s="45"/>
      <c r="AQ30" s="41">
        <v>8</v>
      </c>
      <c r="AR30" s="47"/>
      <c r="AS30" s="41">
        <v>8</v>
      </c>
      <c r="AT30" s="47"/>
      <c r="AU30" s="44">
        <v>6</v>
      </c>
      <c r="AV30" s="49"/>
      <c r="AW30" s="55"/>
      <c r="AX30" s="61"/>
      <c r="AY30" s="50"/>
      <c r="AZ30" s="51"/>
      <c r="BA30" s="44">
        <v>4</v>
      </c>
      <c r="BB30" s="127">
        <f t="shared" si="0"/>
        <v>26</v>
      </c>
      <c r="BC30" s="58" t="s">
        <v>74</v>
      </c>
      <c r="BD30" s="95" t="s">
        <v>74</v>
      </c>
      <c r="BE30" s="91">
        <f t="shared" si="1"/>
        <v>57.848945235651343</v>
      </c>
      <c r="BF30" s="102" t="s">
        <v>363</v>
      </c>
    </row>
    <row r="31" spans="1:58" ht="39.6" x14ac:dyDescent="0.3">
      <c r="A31">
        <v>27</v>
      </c>
      <c r="B31" s="31" t="s">
        <v>338</v>
      </c>
      <c r="C31" s="32" t="s">
        <v>80</v>
      </c>
      <c r="D31" s="32" t="s">
        <v>331</v>
      </c>
      <c r="E31" s="32" t="s">
        <v>339</v>
      </c>
      <c r="F31" s="33" t="s">
        <v>331</v>
      </c>
      <c r="G31" s="34" t="s">
        <v>340</v>
      </c>
      <c r="H31" s="34" t="s">
        <v>341</v>
      </c>
      <c r="I31" s="114">
        <v>5512000</v>
      </c>
      <c r="J31" s="114">
        <v>5512000</v>
      </c>
      <c r="K31" s="35"/>
      <c r="L31" s="35"/>
      <c r="M31" s="35"/>
      <c r="N31" s="35">
        <v>5512000</v>
      </c>
      <c r="O31" s="35"/>
      <c r="P31" s="66"/>
      <c r="Q31" s="66"/>
      <c r="R31" s="66"/>
      <c r="S31" s="66"/>
      <c r="T31" s="67"/>
      <c r="U31" s="106">
        <v>5512000</v>
      </c>
      <c r="V31" s="106">
        <v>5512000</v>
      </c>
      <c r="W31" s="85">
        <v>6935.2201707235445</v>
      </c>
      <c r="X31" s="110"/>
      <c r="Y31" s="110"/>
      <c r="Z31" s="38">
        <v>23.579832402794544</v>
      </c>
      <c r="AA31" s="39"/>
      <c r="AB31" s="39"/>
      <c r="AC31" s="40"/>
      <c r="AD31" s="39"/>
      <c r="AE31" s="41"/>
      <c r="AF31" s="43"/>
      <c r="AG31" s="44"/>
      <c r="AH31" s="45"/>
      <c r="AI31" s="41">
        <v>10</v>
      </c>
      <c r="AJ31" s="41"/>
      <c r="AK31" s="48"/>
      <c r="AL31" s="48"/>
      <c r="AM31" s="41">
        <v>8</v>
      </c>
      <c r="AN31" s="46"/>
      <c r="AO31" s="44">
        <v>10</v>
      </c>
      <c r="AP31" s="45"/>
      <c r="AQ31" s="41"/>
      <c r="AR31" s="47"/>
      <c r="AS31" s="41"/>
      <c r="AT31" s="43"/>
      <c r="AU31" s="38"/>
      <c r="AV31" s="49"/>
      <c r="AW31" s="50"/>
      <c r="AX31" s="63"/>
      <c r="AY31" s="50"/>
      <c r="AZ31" s="51"/>
      <c r="BA31" s="44">
        <v>6</v>
      </c>
      <c r="BB31" s="127">
        <f t="shared" si="0"/>
        <v>34</v>
      </c>
      <c r="BC31" s="58" t="s">
        <v>68</v>
      </c>
      <c r="BD31" s="95" t="s">
        <v>74</v>
      </c>
      <c r="BE31" s="91">
        <f t="shared" si="1"/>
        <v>57.579832402794544</v>
      </c>
      <c r="BF31" s="102" t="s">
        <v>214</v>
      </c>
    </row>
    <row r="32" spans="1:58" ht="66" x14ac:dyDescent="0.3">
      <c r="A32">
        <v>28</v>
      </c>
      <c r="B32" s="31" t="s">
        <v>85</v>
      </c>
      <c r="C32" s="32" t="s">
        <v>86</v>
      </c>
      <c r="D32" s="32" t="s">
        <v>91</v>
      </c>
      <c r="E32" s="115" t="s">
        <v>92</v>
      </c>
      <c r="F32" s="115" t="s">
        <v>93</v>
      </c>
      <c r="G32" s="115" t="s">
        <v>94</v>
      </c>
      <c r="H32" s="34" t="s">
        <v>350</v>
      </c>
      <c r="I32" s="114">
        <v>320000</v>
      </c>
      <c r="J32" s="114">
        <v>220000</v>
      </c>
      <c r="K32" s="35"/>
      <c r="L32" s="35">
        <v>220000</v>
      </c>
      <c r="M32" s="35"/>
      <c r="N32" s="35"/>
      <c r="O32" s="35"/>
      <c r="P32" s="66"/>
      <c r="Q32" s="66"/>
      <c r="R32" s="66"/>
      <c r="S32" s="66"/>
      <c r="T32" s="67"/>
      <c r="U32" s="106"/>
      <c r="V32" s="107">
        <v>220000</v>
      </c>
      <c r="W32" s="85">
        <v>3954.0627701537451</v>
      </c>
      <c r="X32" s="110"/>
      <c r="Y32" s="110"/>
      <c r="Z32" s="38">
        <v>35.228609644896792</v>
      </c>
      <c r="AA32" s="39"/>
      <c r="AB32" s="39"/>
      <c r="AC32" s="40"/>
      <c r="AD32" s="36"/>
      <c r="AE32" s="41"/>
      <c r="AF32" s="43"/>
      <c r="AG32" s="44"/>
      <c r="AH32" s="45"/>
      <c r="AI32" s="41"/>
      <c r="AJ32" s="41"/>
      <c r="AK32" s="41"/>
      <c r="AL32" s="41"/>
      <c r="AM32" s="46"/>
      <c r="AN32" s="46"/>
      <c r="AO32" s="44"/>
      <c r="AP32" s="45"/>
      <c r="AQ32" s="41">
        <v>4</v>
      </c>
      <c r="AR32" s="47"/>
      <c r="AS32" s="41">
        <v>8</v>
      </c>
      <c r="AT32" s="47"/>
      <c r="AU32" s="44">
        <v>10</v>
      </c>
      <c r="AV32" s="49"/>
      <c r="AW32" s="55"/>
      <c r="AX32" s="61"/>
      <c r="AY32" s="50"/>
      <c r="AZ32" s="51"/>
      <c r="BA32" s="44">
        <v>0</v>
      </c>
      <c r="BB32" s="127">
        <f t="shared" si="0"/>
        <v>22</v>
      </c>
      <c r="BC32" s="58" t="s">
        <v>74</v>
      </c>
      <c r="BD32" s="95" t="s">
        <v>74</v>
      </c>
      <c r="BE32" s="91">
        <f t="shared" si="1"/>
        <v>57.228609644896792</v>
      </c>
      <c r="BF32" s="102" t="s">
        <v>364</v>
      </c>
    </row>
    <row r="33" spans="1:58" ht="39.6" x14ac:dyDescent="0.3">
      <c r="A33">
        <v>29</v>
      </c>
      <c r="B33" s="31" t="s">
        <v>85</v>
      </c>
      <c r="C33" s="32" t="s">
        <v>141</v>
      </c>
      <c r="D33" s="32" t="s">
        <v>91</v>
      </c>
      <c r="E33" s="115" t="s">
        <v>142</v>
      </c>
      <c r="F33" s="115" t="s">
        <v>143</v>
      </c>
      <c r="G33" s="115" t="s">
        <v>144</v>
      </c>
      <c r="H33" s="34" t="s">
        <v>145</v>
      </c>
      <c r="I33" s="114">
        <v>3371100</v>
      </c>
      <c r="J33" s="114">
        <v>454400</v>
      </c>
      <c r="K33" s="35">
        <v>176000</v>
      </c>
      <c r="L33" s="35"/>
      <c r="M33" s="35"/>
      <c r="N33" s="35">
        <v>278400</v>
      </c>
      <c r="O33" s="35"/>
      <c r="P33" s="66"/>
      <c r="Q33" s="66"/>
      <c r="R33" s="66"/>
      <c r="S33" s="66"/>
      <c r="T33" s="67"/>
      <c r="U33" s="106"/>
      <c r="V33" s="106"/>
      <c r="W33" s="85">
        <v>3588.4741680701404</v>
      </c>
      <c r="X33" s="110"/>
      <c r="Y33" s="110"/>
      <c r="Z33" s="38">
        <v>37.006428510093144</v>
      </c>
      <c r="AA33" s="39"/>
      <c r="AB33" s="39"/>
      <c r="AC33" s="40"/>
      <c r="AD33" s="39"/>
      <c r="AE33" s="41"/>
      <c r="AF33" s="43"/>
      <c r="AG33" s="44"/>
      <c r="AH33" s="45"/>
      <c r="AI33" s="41"/>
      <c r="AJ33" s="54"/>
      <c r="AK33" s="41"/>
      <c r="AL33" s="54"/>
      <c r="AM33" s="57"/>
      <c r="AN33" s="57"/>
      <c r="AO33" s="38"/>
      <c r="AP33" s="53"/>
      <c r="AQ33" s="41">
        <v>10</v>
      </c>
      <c r="AR33" s="47"/>
      <c r="AS33" s="41">
        <v>4</v>
      </c>
      <c r="AT33" s="47"/>
      <c r="AU33" s="44">
        <v>6</v>
      </c>
      <c r="AV33" s="49"/>
      <c r="AW33" s="55"/>
      <c r="AX33" s="61"/>
      <c r="AY33" s="50"/>
      <c r="AZ33" s="51"/>
      <c r="BA33" s="44">
        <v>0</v>
      </c>
      <c r="BB33" s="127">
        <f t="shared" si="0"/>
        <v>20</v>
      </c>
      <c r="BC33" s="58" t="s">
        <v>74</v>
      </c>
      <c r="BD33" s="95" t="s">
        <v>74</v>
      </c>
      <c r="BE33" s="91">
        <f t="shared" si="1"/>
        <v>57.006428510093144</v>
      </c>
      <c r="BF33" s="102" t="s">
        <v>354</v>
      </c>
    </row>
    <row r="34" spans="1:58" ht="39.6" x14ac:dyDescent="0.3">
      <c r="A34">
        <v>30</v>
      </c>
      <c r="B34" s="31" t="s">
        <v>85</v>
      </c>
      <c r="C34" s="32" t="s">
        <v>86</v>
      </c>
      <c r="D34" s="32" t="s">
        <v>91</v>
      </c>
      <c r="E34" s="115" t="s">
        <v>87</v>
      </c>
      <c r="F34" s="115" t="s">
        <v>88</v>
      </c>
      <c r="G34" s="115" t="s">
        <v>89</v>
      </c>
      <c r="H34" s="34" t="s">
        <v>90</v>
      </c>
      <c r="I34" s="114">
        <v>161747</v>
      </c>
      <c r="J34" s="114">
        <v>100320</v>
      </c>
      <c r="K34" s="35"/>
      <c r="L34" s="35"/>
      <c r="M34" s="35">
        <v>100320</v>
      </c>
      <c r="N34" s="35"/>
      <c r="O34" s="35"/>
      <c r="P34" s="66"/>
      <c r="Q34" s="66"/>
      <c r="R34" s="66"/>
      <c r="S34" s="66"/>
      <c r="T34" s="67"/>
      <c r="U34" s="106">
        <v>100320</v>
      </c>
      <c r="V34" s="106">
        <v>100320</v>
      </c>
      <c r="W34" s="85">
        <v>2615.5631320388479</v>
      </c>
      <c r="X34" s="110"/>
      <c r="Y34" s="110"/>
      <c r="Z34" s="38">
        <v>42.186982457971304</v>
      </c>
      <c r="AA34" s="39"/>
      <c r="AB34" s="39"/>
      <c r="AC34" s="40"/>
      <c r="AD34" s="39"/>
      <c r="AE34" s="41"/>
      <c r="AF34" s="43"/>
      <c r="AG34" s="44"/>
      <c r="AH34" s="45"/>
      <c r="AI34" s="41"/>
      <c r="AJ34" s="41"/>
      <c r="AK34" s="41"/>
      <c r="AL34" s="41"/>
      <c r="AM34" s="46"/>
      <c r="AN34" s="46"/>
      <c r="AO34" s="44"/>
      <c r="AP34" s="45"/>
      <c r="AQ34" s="41">
        <v>4</v>
      </c>
      <c r="AR34" s="47"/>
      <c r="AS34" s="41">
        <v>6</v>
      </c>
      <c r="AT34" s="47"/>
      <c r="AU34" s="44">
        <v>0</v>
      </c>
      <c r="AV34" s="49"/>
      <c r="AW34" s="50"/>
      <c r="AX34" s="63"/>
      <c r="AY34" s="50"/>
      <c r="AZ34" s="51"/>
      <c r="BA34" s="44">
        <v>0</v>
      </c>
      <c r="BB34" s="127">
        <f t="shared" si="0"/>
        <v>10</v>
      </c>
      <c r="BC34" s="58" t="s">
        <v>74</v>
      </c>
      <c r="BD34" s="95" t="s">
        <v>74</v>
      </c>
      <c r="BE34" s="91">
        <f t="shared" si="1"/>
        <v>52.186982457971304</v>
      </c>
      <c r="BF34" s="102"/>
    </row>
    <row r="35" spans="1:58" ht="79.2" x14ac:dyDescent="0.3">
      <c r="A35">
        <v>31</v>
      </c>
      <c r="B35" s="31" t="s">
        <v>85</v>
      </c>
      <c r="C35" s="32" t="s">
        <v>123</v>
      </c>
      <c r="D35" s="32" t="s">
        <v>91</v>
      </c>
      <c r="E35" s="115" t="s">
        <v>129</v>
      </c>
      <c r="F35" s="115" t="s">
        <v>130</v>
      </c>
      <c r="G35" s="115" t="s">
        <v>131</v>
      </c>
      <c r="H35" s="34" t="s">
        <v>132</v>
      </c>
      <c r="I35" s="114">
        <v>282500</v>
      </c>
      <c r="J35" s="114">
        <v>192800</v>
      </c>
      <c r="K35" s="35"/>
      <c r="L35" s="35">
        <v>192800</v>
      </c>
      <c r="M35" s="35"/>
      <c r="N35" s="35"/>
      <c r="O35" s="35"/>
      <c r="P35" s="66"/>
      <c r="Q35" s="66"/>
      <c r="R35" s="66"/>
      <c r="S35" s="66"/>
      <c r="T35" s="67"/>
      <c r="U35" s="106"/>
      <c r="V35" s="107">
        <v>192800</v>
      </c>
      <c r="W35" s="85">
        <v>5681.4889281514206</v>
      </c>
      <c r="X35" s="110"/>
      <c r="Y35" s="110"/>
      <c r="Z35" s="38">
        <v>27.916819731570754</v>
      </c>
      <c r="AA35" s="39"/>
      <c r="AB35" s="39"/>
      <c r="AC35" s="40"/>
      <c r="AD35" s="39"/>
      <c r="AE35" s="41"/>
      <c r="AF35" s="43"/>
      <c r="AG35" s="44"/>
      <c r="AH35" s="45"/>
      <c r="AI35" s="41"/>
      <c r="AJ35" s="54"/>
      <c r="AK35" s="41"/>
      <c r="AL35" s="54"/>
      <c r="AM35" s="57"/>
      <c r="AN35" s="57"/>
      <c r="AO35" s="38"/>
      <c r="AP35" s="53"/>
      <c r="AQ35" s="41">
        <v>8</v>
      </c>
      <c r="AR35" s="47"/>
      <c r="AS35" s="41">
        <v>6</v>
      </c>
      <c r="AT35" s="47"/>
      <c r="AU35" s="44">
        <v>10</v>
      </c>
      <c r="AV35" s="49"/>
      <c r="AW35" s="55"/>
      <c r="AX35" s="61"/>
      <c r="AY35" s="50"/>
      <c r="AZ35" s="51"/>
      <c r="BA35" s="44">
        <v>0</v>
      </c>
      <c r="BB35" s="127">
        <f t="shared" si="0"/>
        <v>24</v>
      </c>
      <c r="BC35" s="58" t="s">
        <v>74</v>
      </c>
      <c r="BD35" s="95" t="s">
        <v>74</v>
      </c>
      <c r="BE35" s="91">
        <f t="shared" si="1"/>
        <v>51.916819731570754</v>
      </c>
      <c r="BF35" s="102" t="s">
        <v>364</v>
      </c>
    </row>
    <row r="36" spans="1:58" ht="52.8" x14ac:dyDescent="0.3">
      <c r="A36">
        <v>32</v>
      </c>
      <c r="B36" s="31" t="s">
        <v>85</v>
      </c>
      <c r="C36" s="32" t="s">
        <v>165</v>
      </c>
      <c r="D36" s="32" t="s">
        <v>91</v>
      </c>
      <c r="E36" s="32" t="s">
        <v>180</v>
      </c>
      <c r="F36" s="33" t="s">
        <v>177</v>
      </c>
      <c r="G36" s="34" t="s">
        <v>181</v>
      </c>
      <c r="H36" s="34" t="s">
        <v>182</v>
      </c>
      <c r="I36" s="114">
        <v>2500000</v>
      </c>
      <c r="J36" s="114">
        <v>2000000</v>
      </c>
      <c r="K36" s="35">
        <v>288000</v>
      </c>
      <c r="L36" s="35"/>
      <c r="M36" s="35"/>
      <c r="N36" s="35">
        <v>1712000</v>
      </c>
      <c r="O36" s="35"/>
      <c r="P36" s="66"/>
      <c r="Q36" s="66"/>
      <c r="R36" s="66"/>
      <c r="S36" s="66"/>
      <c r="T36" s="67"/>
      <c r="U36" s="106"/>
      <c r="V36" s="106"/>
      <c r="W36" s="85">
        <v>5030.3745237584217</v>
      </c>
      <c r="X36" s="110"/>
      <c r="Y36" s="110"/>
      <c r="Z36" s="38">
        <v>30.475213793079853</v>
      </c>
      <c r="AA36" s="39"/>
      <c r="AB36" s="36"/>
      <c r="AC36" s="93"/>
      <c r="AD36" s="36"/>
      <c r="AE36" s="41"/>
      <c r="AF36" s="41"/>
      <c r="AG36" s="44"/>
      <c r="AH36" s="45"/>
      <c r="AI36" s="41"/>
      <c r="AJ36" s="41"/>
      <c r="AK36" s="41"/>
      <c r="AL36" s="41"/>
      <c r="AM36" s="46"/>
      <c r="AN36" s="46"/>
      <c r="AO36" s="38"/>
      <c r="AP36" s="45"/>
      <c r="AQ36" s="41">
        <v>8</v>
      </c>
      <c r="AR36" s="47"/>
      <c r="AS36" s="41">
        <v>8</v>
      </c>
      <c r="AT36" s="39"/>
      <c r="AU36" s="44">
        <v>3</v>
      </c>
      <c r="AV36" s="49"/>
      <c r="AW36" s="50"/>
      <c r="AX36" s="63"/>
      <c r="AY36" s="50"/>
      <c r="AZ36" s="51"/>
      <c r="BA36" s="44">
        <v>0</v>
      </c>
      <c r="BB36" s="127">
        <f t="shared" si="0"/>
        <v>19</v>
      </c>
      <c r="BC36" s="58" t="s">
        <v>74</v>
      </c>
      <c r="BD36" s="95" t="s">
        <v>74</v>
      </c>
      <c r="BE36" s="91">
        <f t="shared" si="1"/>
        <v>49.475213793079853</v>
      </c>
      <c r="BF36" s="102" t="s">
        <v>353</v>
      </c>
    </row>
    <row r="37" spans="1:58" ht="39.6" x14ac:dyDescent="0.3">
      <c r="A37">
        <v>33</v>
      </c>
      <c r="B37" s="31" t="s">
        <v>85</v>
      </c>
      <c r="C37" s="32" t="s">
        <v>141</v>
      </c>
      <c r="D37" s="32" t="s">
        <v>91</v>
      </c>
      <c r="E37" s="115" t="s">
        <v>150</v>
      </c>
      <c r="F37" s="115" t="s">
        <v>147</v>
      </c>
      <c r="G37" s="115" t="s">
        <v>151</v>
      </c>
      <c r="H37" s="34" t="s">
        <v>152</v>
      </c>
      <c r="I37" s="114">
        <v>874309</v>
      </c>
      <c r="J37" s="114">
        <v>121840</v>
      </c>
      <c r="K37" s="35">
        <v>121840</v>
      </c>
      <c r="L37" s="35"/>
      <c r="M37" s="35"/>
      <c r="N37" s="35"/>
      <c r="O37" s="35"/>
      <c r="P37" s="66"/>
      <c r="Q37" s="66"/>
      <c r="R37" s="66"/>
      <c r="S37" s="66"/>
      <c r="T37" s="67"/>
      <c r="U37" s="106"/>
      <c r="V37" s="106"/>
      <c r="W37" s="85">
        <v>6030.810671141242</v>
      </c>
      <c r="X37" s="110"/>
      <c r="Y37" s="110"/>
      <c r="Z37" s="38">
        <v>26.633954241190903</v>
      </c>
      <c r="AA37" s="39"/>
      <c r="AB37" s="39"/>
      <c r="AC37" s="40"/>
      <c r="AD37" s="39"/>
      <c r="AE37" s="41"/>
      <c r="AF37" s="43"/>
      <c r="AG37" s="44"/>
      <c r="AH37" s="45"/>
      <c r="AI37" s="41"/>
      <c r="AJ37" s="41"/>
      <c r="AK37" s="41"/>
      <c r="AL37" s="41"/>
      <c r="AM37" s="46"/>
      <c r="AN37" s="46"/>
      <c r="AO37" s="44"/>
      <c r="AP37" s="45"/>
      <c r="AQ37" s="41">
        <v>6</v>
      </c>
      <c r="AR37" s="47"/>
      <c r="AS37" s="41">
        <v>6</v>
      </c>
      <c r="AT37" s="48"/>
      <c r="AU37" s="44">
        <v>6</v>
      </c>
      <c r="AV37" s="49"/>
      <c r="AW37" s="50"/>
      <c r="AX37" s="63"/>
      <c r="AY37" s="50"/>
      <c r="AZ37" s="51"/>
      <c r="BA37" s="44">
        <v>4</v>
      </c>
      <c r="BB37" s="127">
        <f t="shared" si="0"/>
        <v>22</v>
      </c>
      <c r="BC37" s="58" t="s">
        <v>74</v>
      </c>
      <c r="BD37" s="95" t="s">
        <v>74</v>
      </c>
      <c r="BE37" s="91">
        <f t="shared" si="1"/>
        <v>48.633954241190906</v>
      </c>
      <c r="BF37" s="102" t="s">
        <v>353</v>
      </c>
    </row>
    <row r="38" spans="1:58" ht="66" x14ac:dyDescent="0.3">
      <c r="A38">
        <v>34</v>
      </c>
      <c r="B38" s="31" t="s">
        <v>310</v>
      </c>
      <c r="C38" s="32" t="s">
        <v>62</v>
      </c>
      <c r="D38" s="32" t="s">
        <v>62</v>
      </c>
      <c r="E38" s="32" t="s">
        <v>316</v>
      </c>
      <c r="F38" s="33" t="s">
        <v>207</v>
      </c>
      <c r="G38" s="34" t="s">
        <v>317</v>
      </c>
      <c r="H38" s="34" t="s">
        <v>318</v>
      </c>
      <c r="I38" s="114">
        <v>124399000</v>
      </c>
      <c r="J38" s="114">
        <v>124399000</v>
      </c>
      <c r="K38" s="35"/>
      <c r="L38" s="35">
        <v>12872000</v>
      </c>
      <c r="M38" s="35"/>
      <c r="N38" s="35">
        <v>111527000</v>
      </c>
      <c r="O38" s="35"/>
      <c r="P38" s="66"/>
      <c r="Q38" s="66"/>
      <c r="R38" s="66"/>
      <c r="S38" s="66"/>
      <c r="T38" s="67"/>
      <c r="U38" s="106"/>
      <c r="V38" s="106"/>
      <c r="W38" s="85">
        <v>9041.6549960454413</v>
      </c>
      <c r="X38" s="110"/>
      <c r="Y38" s="110"/>
      <c r="Z38" s="38">
        <v>17.755978159913958</v>
      </c>
      <c r="AA38" s="39"/>
      <c r="AB38" s="39"/>
      <c r="AC38" s="40"/>
      <c r="AD38" s="39"/>
      <c r="AE38" s="41"/>
      <c r="AF38" s="43"/>
      <c r="AG38" s="44"/>
      <c r="AH38" s="45"/>
      <c r="AI38" s="41">
        <v>8</v>
      </c>
      <c r="AJ38" s="41"/>
      <c r="AK38" s="48"/>
      <c r="AL38" s="48"/>
      <c r="AM38" s="41">
        <v>8</v>
      </c>
      <c r="AN38" s="46"/>
      <c r="AO38" s="44">
        <v>10</v>
      </c>
      <c r="AP38" s="45"/>
      <c r="AQ38" s="41"/>
      <c r="AR38" s="47"/>
      <c r="AS38" s="41"/>
      <c r="AT38" s="43"/>
      <c r="AU38" s="38"/>
      <c r="AV38" s="49"/>
      <c r="AW38" s="50"/>
      <c r="AX38" s="63"/>
      <c r="AY38" s="50"/>
      <c r="AZ38" s="51"/>
      <c r="BA38" s="44">
        <v>4</v>
      </c>
      <c r="BB38" s="127">
        <f t="shared" ref="BB38:BB69" si="2">AE38+AF38+AG38+AI38+AM38+AN38+AO38+AQ38+AS38+AU38+AV38+AX38+AZ38+BA38</f>
        <v>30</v>
      </c>
      <c r="BC38" s="58" t="s">
        <v>68</v>
      </c>
      <c r="BD38" s="95" t="s">
        <v>74</v>
      </c>
      <c r="BE38" s="91">
        <f t="shared" ref="BE38:BE72" si="3">Z38+BB38</f>
        <v>47.755978159913958</v>
      </c>
      <c r="BF38" s="102" t="s">
        <v>214</v>
      </c>
    </row>
    <row r="39" spans="1:58" ht="39.6" x14ac:dyDescent="0.3">
      <c r="A39">
        <v>35</v>
      </c>
      <c r="B39" s="31" t="s">
        <v>85</v>
      </c>
      <c r="C39" s="32" t="s">
        <v>141</v>
      </c>
      <c r="D39" s="32" t="s">
        <v>91</v>
      </c>
      <c r="E39" s="115" t="s">
        <v>153</v>
      </c>
      <c r="F39" s="115" t="s">
        <v>147</v>
      </c>
      <c r="G39" s="115" t="s">
        <v>154</v>
      </c>
      <c r="H39" s="34" t="s">
        <v>155</v>
      </c>
      <c r="I39" s="114">
        <v>2869471</v>
      </c>
      <c r="J39" s="114">
        <v>333920</v>
      </c>
      <c r="K39" s="35"/>
      <c r="L39" s="35">
        <v>333920</v>
      </c>
      <c r="M39" s="35"/>
      <c r="N39" s="35"/>
      <c r="O39" s="35"/>
      <c r="P39" s="66"/>
      <c r="Q39" s="66"/>
      <c r="R39" s="66"/>
      <c r="S39" s="66"/>
      <c r="T39" s="67"/>
      <c r="U39" s="106">
        <v>333920</v>
      </c>
      <c r="V39" s="106">
        <v>333920</v>
      </c>
      <c r="W39" s="85">
        <v>8258.5498059019264</v>
      </c>
      <c r="X39" s="110"/>
      <c r="Y39" s="110"/>
      <c r="Z39" s="38">
        <v>19.730813054280489</v>
      </c>
      <c r="AA39" s="39"/>
      <c r="AB39" s="39"/>
      <c r="AC39" s="40"/>
      <c r="AD39" s="39"/>
      <c r="AE39" s="41"/>
      <c r="AF39" s="43"/>
      <c r="AG39" s="44"/>
      <c r="AH39" s="45"/>
      <c r="AI39" s="41"/>
      <c r="AJ39" s="41"/>
      <c r="AK39" s="41"/>
      <c r="AL39" s="41"/>
      <c r="AM39" s="46"/>
      <c r="AN39" s="46"/>
      <c r="AO39" s="44"/>
      <c r="AP39" s="45"/>
      <c r="AQ39" s="41">
        <v>6</v>
      </c>
      <c r="AR39" s="47"/>
      <c r="AS39" s="41">
        <v>6</v>
      </c>
      <c r="AT39" s="48"/>
      <c r="AU39" s="44">
        <v>10</v>
      </c>
      <c r="AV39" s="49"/>
      <c r="AW39" s="50"/>
      <c r="AX39" s="63"/>
      <c r="AY39" s="50"/>
      <c r="AZ39" s="51"/>
      <c r="BA39" s="44">
        <v>4</v>
      </c>
      <c r="BB39" s="127">
        <f t="shared" si="2"/>
        <v>26</v>
      </c>
      <c r="BC39" s="58" t="s">
        <v>74</v>
      </c>
      <c r="BD39" s="95" t="s">
        <v>74</v>
      </c>
      <c r="BE39" s="91">
        <f t="shared" si="3"/>
        <v>45.730813054280489</v>
      </c>
      <c r="BF39" s="102"/>
    </row>
    <row r="40" spans="1:58" ht="105.6" x14ac:dyDescent="0.3">
      <c r="A40">
        <v>36</v>
      </c>
      <c r="B40" s="31" t="s">
        <v>310</v>
      </c>
      <c r="C40" s="32" t="s">
        <v>141</v>
      </c>
      <c r="D40" s="32" t="s">
        <v>220</v>
      </c>
      <c r="E40" s="32" t="s">
        <v>325</v>
      </c>
      <c r="F40" s="33" t="s">
        <v>222</v>
      </c>
      <c r="G40" s="34" t="s">
        <v>326</v>
      </c>
      <c r="H40" s="34" t="s">
        <v>327</v>
      </c>
      <c r="I40" s="114">
        <v>11738000</v>
      </c>
      <c r="J40" s="114">
        <v>9390000</v>
      </c>
      <c r="K40" s="35">
        <v>9390000</v>
      </c>
      <c r="L40" s="35"/>
      <c r="M40" s="35"/>
      <c r="N40" s="35"/>
      <c r="O40" s="35"/>
      <c r="P40" s="66"/>
      <c r="Q40" s="66"/>
      <c r="R40" s="66"/>
      <c r="S40" s="66"/>
      <c r="T40" s="67"/>
      <c r="U40" s="105">
        <v>9390000</v>
      </c>
      <c r="V40" s="105">
        <v>9390000</v>
      </c>
      <c r="W40" s="85">
        <v>9375.531009272323</v>
      </c>
      <c r="X40" s="110"/>
      <c r="Y40" s="110"/>
      <c r="Z40" s="38">
        <v>16.975307968985309</v>
      </c>
      <c r="AA40" s="39"/>
      <c r="AB40" s="39"/>
      <c r="AC40" s="40"/>
      <c r="AD40" s="39"/>
      <c r="AE40" s="41"/>
      <c r="AF40" s="43"/>
      <c r="AG40" s="44"/>
      <c r="AH40" s="45"/>
      <c r="AI40" s="41">
        <v>6</v>
      </c>
      <c r="AJ40" s="41"/>
      <c r="AK40" s="48"/>
      <c r="AL40" s="48"/>
      <c r="AM40" s="41">
        <v>8</v>
      </c>
      <c r="AN40" s="46"/>
      <c r="AO40" s="44">
        <v>8.5</v>
      </c>
      <c r="AP40" s="45"/>
      <c r="AQ40" s="41"/>
      <c r="AR40" s="47"/>
      <c r="AS40" s="41"/>
      <c r="AT40" s="43"/>
      <c r="AU40" s="38"/>
      <c r="AV40" s="49"/>
      <c r="AW40" s="50"/>
      <c r="AX40" s="63"/>
      <c r="AY40" s="50"/>
      <c r="AZ40" s="51"/>
      <c r="BA40" s="44">
        <v>4</v>
      </c>
      <c r="BB40" s="127">
        <f t="shared" si="2"/>
        <v>26.5</v>
      </c>
      <c r="BC40" s="58" t="s">
        <v>68</v>
      </c>
      <c r="BD40" s="95" t="s">
        <v>74</v>
      </c>
      <c r="BE40" s="91">
        <f t="shared" si="3"/>
        <v>43.475307968985305</v>
      </c>
      <c r="BF40" s="102"/>
    </row>
    <row r="41" spans="1:58" ht="52.8" x14ac:dyDescent="0.3">
      <c r="A41">
        <v>37</v>
      </c>
      <c r="B41" s="31" t="s">
        <v>310</v>
      </c>
      <c r="C41" s="32" t="s">
        <v>62</v>
      </c>
      <c r="D41" s="32" t="s">
        <v>62</v>
      </c>
      <c r="E41" s="59" t="s">
        <v>311</v>
      </c>
      <c r="F41" s="34" t="s">
        <v>207</v>
      </c>
      <c r="G41" s="34" t="s">
        <v>312</v>
      </c>
      <c r="H41" s="34" t="s">
        <v>348</v>
      </c>
      <c r="I41" s="114">
        <v>178400000</v>
      </c>
      <c r="J41" s="114">
        <v>48040000</v>
      </c>
      <c r="K41" s="35">
        <v>48040000</v>
      </c>
      <c r="L41" s="35"/>
      <c r="M41" s="35"/>
      <c r="N41" s="35"/>
      <c r="O41" s="35"/>
      <c r="P41" s="66"/>
      <c r="Q41" s="66"/>
      <c r="R41" s="66"/>
      <c r="S41" s="66"/>
      <c r="T41" s="67"/>
      <c r="U41" s="106">
        <v>48040000</v>
      </c>
      <c r="V41" s="106">
        <v>48040000</v>
      </c>
      <c r="W41" s="85">
        <v>14205.065501686888</v>
      </c>
      <c r="X41" s="110"/>
      <c r="Y41" s="110"/>
      <c r="Z41" s="38">
        <v>8.8584843676180025</v>
      </c>
      <c r="AA41" s="39"/>
      <c r="AB41" s="39"/>
      <c r="AC41" s="40"/>
      <c r="AD41" s="36"/>
      <c r="AE41" s="41"/>
      <c r="AF41" s="43"/>
      <c r="AG41" s="44"/>
      <c r="AH41" s="45"/>
      <c r="AI41" s="41">
        <v>6</v>
      </c>
      <c r="AJ41" s="41"/>
      <c r="AK41" s="48"/>
      <c r="AL41" s="48"/>
      <c r="AM41" s="41"/>
      <c r="AN41" s="41">
        <v>10</v>
      </c>
      <c r="AO41" s="44">
        <v>10</v>
      </c>
      <c r="AP41" s="45"/>
      <c r="AQ41" s="41"/>
      <c r="AR41" s="47"/>
      <c r="AS41" s="41"/>
      <c r="AT41" s="39"/>
      <c r="AU41" s="38"/>
      <c r="AV41" s="49"/>
      <c r="AW41" s="55"/>
      <c r="AX41" s="61"/>
      <c r="AY41" s="58"/>
      <c r="AZ41" s="60"/>
      <c r="BA41" s="44">
        <v>8</v>
      </c>
      <c r="BB41" s="127">
        <f t="shared" si="2"/>
        <v>34</v>
      </c>
      <c r="BC41" s="58" t="s">
        <v>68</v>
      </c>
      <c r="BD41" s="95" t="s">
        <v>74</v>
      </c>
      <c r="BE41" s="91">
        <f t="shared" si="3"/>
        <v>42.858484367618004</v>
      </c>
      <c r="BF41" s="102" t="s">
        <v>214</v>
      </c>
    </row>
    <row r="42" spans="1:58" ht="79.2" x14ac:dyDescent="0.3">
      <c r="A42">
        <v>38</v>
      </c>
      <c r="B42" s="31" t="s">
        <v>85</v>
      </c>
      <c r="C42" s="32" t="s">
        <v>99</v>
      </c>
      <c r="D42" s="32" t="s">
        <v>91</v>
      </c>
      <c r="E42" s="115" t="s">
        <v>108</v>
      </c>
      <c r="F42" s="115" t="s">
        <v>105</v>
      </c>
      <c r="G42" s="115" t="s">
        <v>109</v>
      </c>
      <c r="H42" s="34" t="s">
        <v>110</v>
      </c>
      <c r="I42" s="114">
        <v>518350</v>
      </c>
      <c r="J42" s="114">
        <v>375000</v>
      </c>
      <c r="K42" s="35">
        <v>15000</v>
      </c>
      <c r="L42" s="35">
        <v>360000</v>
      </c>
      <c r="M42" s="35"/>
      <c r="N42" s="35"/>
      <c r="O42" s="35"/>
      <c r="P42" s="66"/>
      <c r="Q42" s="66"/>
      <c r="R42" s="66"/>
      <c r="S42" s="66"/>
      <c r="T42" s="67"/>
      <c r="U42" s="106"/>
      <c r="V42" s="107">
        <v>375000</v>
      </c>
      <c r="W42" s="85">
        <v>9822.4588410288397</v>
      </c>
      <c r="X42" s="110"/>
      <c r="Y42" s="110"/>
      <c r="Z42" s="38">
        <v>15.983755151322931</v>
      </c>
      <c r="AA42" s="39"/>
      <c r="AB42" s="39"/>
      <c r="AC42" s="40"/>
      <c r="AD42" s="39"/>
      <c r="AE42" s="41"/>
      <c r="AF42" s="43"/>
      <c r="AG42" s="44"/>
      <c r="AH42" s="45"/>
      <c r="AI42" s="41"/>
      <c r="AJ42" s="41"/>
      <c r="AK42" s="41"/>
      <c r="AL42" s="41"/>
      <c r="AM42" s="46"/>
      <c r="AN42" s="46"/>
      <c r="AO42" s="44"/>
      <c r="AP42" s="45"/>
      <c r="AQ42" s="41">
        <v>10</v>
      </c>
      <c r="AR42" s="47"/>
      <c r="AS42" s="41">
        <v>8</v>
      </c>
      <c r="AT42" s="48"/>
      <c r="AU42" s="44">
        <v>6</v>
      </c>
      <c r="AV42" s="49"/>
      <c r="AW42" s="50"/>
      <c r="AX42" s="63"/>
      <c r="AY42" s="50"/>
      <c r="AZ42" s="51"/>
      <c r="BA42" s="44">
        <v>0</v>
      </c>
      <c r="BB42" s="127">
        <f t="shared" si="2"/>
        <v>24</v>
      </c>
      <c r="BC42" s="58" t="s">
        <v>74</v>
      </c>
      <c r="BD42" s="95" t="s">
        <v>74</v>
      </c>
      <c r="BE42" s="91">
        <f t="shared" si="3"/>
        <v>39.983755151322931</v>
      </c>
      <c r="BF42" s="102" t="s">
        <v>364</v>
      </c>
    </row>
    <row r="43" spans="1:58" ht="39.6" x14ac:dyDescent="0.3">
      <c r="A43">
        <v>39</v>
      </c>
      <c r="B43" s="31" t="s">
        <v>310</v>
      </c>
      <c r="C43" s="32" t="s">
        <v>62</v>
      </c>
      <c r="D43" s="32" t="s">
        <v>62</v>
      </c>
      <c r="E43" s="32" t="s">
        <v>313</v>
      </c>
      <c r="F43" s="33" t="s">
        <v>207</v>
      </c>
      <c r="G43" s="34" t="s">
        <v>314</v>
      </c>
      <c r="H43" s="34" t="s">
        <v>315</v>
      </c>
      <c r="I43" s="114">
        <v>96370000</v>
      </c>
      <c r="J43" s="114">
        <v>96370000</v>
      </c>
      <c r="K43" s="35"/>
      <c r="L43" s="35">
        <v>7500000</v>
      </c>
      <c r="M43" s="35"/>
      <c r="N43" s="35">
        <v>88870000</v>
      </c>
      <c r="O43" s="35"/>
      <c r="P43" s="66"/>
      <c r="Q43" s="68"/>
      <c r="R43" s="66"/>
      <c r="S43" s="66"/>
      <c r="T43" s="67"/>
      <c r="U43" s="106"/>
      <c r="V43" s="106"/>
      <c r="W43" s="85">
        <v>11567.742431232036</v>
      </c>
      <c r="X43" s="110"/>
      <c r="Y43" s="110"/>
      <c r="Z43" s="38">
        <v>12.63586142003486</v>
      </c>
      <c r="AA43" s="39"/>
      <c r="AB43" s="39"/>
      <c r="AC43" s="40"/>
      <c r="AD43" s="39"/>
      <c r="AE43" s="41"/>
      <c r="AF43" s="43"/>
      <c r="AG43" s="44"/>
      <c r="AH43" s="45"/>
      <c r="AI43" s="41">
        <v>6</v>
      </c>
      <c r="AJ43" s="41"/>
      <c r="AK43" s="48"/>
      <c r="AL43" s="48"/>
      <c r="AM43" s="41">
        <v>5</v>
      </c>
      <c r="AN43" s="46"/>
      <c r="AO43" s="44">
        <v>10</v>
      </c>
      <c r="AP43" s="45"/>
      <c r="AQ43" s="41"/>
      <c r="AR43" s="47"/>
      <c r="AS43" s="41"/>
      <c r="AT43" s="43"/>
      <c r="AU43" s="38"/>
      <c r="AV43" s="49"/>
      <c r="AW43" s="50"/>
      <c r="AX43" s="63"/>
      <c r="AY43" s="50"/>
      <c r="AZ43" s="51"/>
      <c r="BA43" s="44">
        <v>6</v>
      </c>
      <c r="BB43" s="127">
        <f t="shared" si="2"/>
        <v>27</v>
      </c>
      <c r="BC43" s="58" t="s">
        <v>68</v>
      </c>
      <c r="BD43" s="95" t="s">
        <v>74</v>
      </c>
      <c r="BE43" s="91">
        <f t="shared" si="3"/>
        <v>39.635861420034857</v>
      </c>
      <c r="BF43" s="102" t="s">
        <v>214</v>
      </c>
    </row>
    <row r="44" spans="1:58" ht="92.4" x14ac:dyDescent="0.3">
      <c r="A44">
        <v>40</v>
      </c>
      <c r="B44" s="31" t="s">
        <v>85</v>
      </c>
      <c r="C44" s="32" t="s">
        <v>123</v>
      </c>
      <c r="D44" s="32" t="s">
        <v>91</v>
      </c>
      <c r="E44" s="115" t="s">
        <v>133</v>
      </c>
      <c r="F44" s="115" t="s">
        <v>134</v>
      </c>
      <c r="G44" s="115" t="s">
        <v>135</v>
      </c>
      <c r="H44" s="34" t="s">
        <v>136</v>
      </c>
      <c r="I44" s="114">
        <v>1614551</v>
      </c>
      <c r="J44" s="114">
        <v>75419</v>
      </c>
      <c r="K44" s="35"/>
      <c r="L44" s="35"/>
      <c r="M44" s="35"/>
      <c r="N44" s="35">
        <v>75419</v>
      </c>
      <c r="O44" s="35"/>
      <c r="P44" s="66"/>
      <c r="Q44" s="66"/>
      <c r="R44" s="66"/>
      <c r="S44" s="66"/>
      <c r="T44" s="67"/>
      <c r="U44" s="106"/>
      <c r="V44" s="107">
        <v>75419</v>
      </c>
      <c r="W44" s="85">
        <v>29259.739652821208</v>
      </c>
      <c r="X44" s="111"/>
      <c r="Y44" s="111"/>
      <c r="Z44" s="38">
        <v>1.1664811398498331</v>
      </c>
      <c r="AA44" s="39"/>
      <c r="AB44" s="39"/>
      <c r="AC44" s="40"/>
      <c r="AD44" s="39"/>
      <c r="AE44" s="41"/>
      <c r="AF44" s="43"/>
      <c r="AG44" s="44"/>
      <c r="AH44" s="45"/>
      <c r="AI44" s="41"/>
      <c r="AJ44" s="41"/>
      <c r="AK44" s="41"/>
      <c r="AL44" s="56"/>
      <c r="AM44" s="46"/>
      <c r="AN44" s="46"/>
      <c r="AO44" s="44"/>
      <c r="AP44" s="45"/>
      <c r="AQ44" s="41">
        <v>10</v>
      </c>
      <c r="AR44" s="47"/>
      <c r="AS44" s="41">
        <v>8</v>
      </c>
      <c r="AT44" s="47"/>
      <c r="AU44" s="44">
        <v>10</v>
      </c>
      <c r="AV44" s="41"/>
      <c r="AW44" s="55"/>
      <c r="AX44" s="61"/>
      <c r="AY44" s="42"/>
      <c r="AZ44" s="44"/>
      <c r="BA44" s="44">
        <v>10</v>
      </c>
      <c r="BB44" s="127">
        <f t="shared" si="2"/>
        <v>38</v>
      </c>
      <c r="BC44" s="58" t="s">
        <v>74</v>
      </c>
      <c r="BD44" s="95" t="s">
        <v>74</v>
      </c>
      <c r="BE44" s="91">
        <f t="shared" si="3"/>
        <v>39.166481139849836</v>
      </c>
      <c r="BF44" s="102" t="s">
        <v>365</v>
      </c>
    </row>
    <row r="45" spans="1:58" ht="66" x14ac:dyDescent="0.3">
      <c r="A45">
        <v>41</v>
      </c>
      <c r="B45" s="31" t="s">
        <v>310</v>
      </c>
      <c r="C45" s="32" t="s">
        <v>62</v>
      </c>
      <c r="D45" s="32" t="s">
        <v>210</v>
      </c>
      <c r="E45" s="32" t="s">
        <v>328</v>
      </c>
      <c r="F45" s="33" t="s">
        <v>210</v>
      </c>
      <c r="G45" s="34" t="s">
        <v>329</v>
      </c>
      <c r="H45" s="34" t="s">
        <v>330</v>
      </c>
      <c r="I45" s="114">
        <v>2506747000</v>
      </c>
      <c r="J45" s="114">
        <v>135000000</v>
      </c>
      <c r="K45" s="35"/>
      <c r="L45" s="35">
        <v>4000000</v>
      </c>
      <c r="M45" s="35">
        <v>16000000</v>
      </c>
      <c r="N45" s="35">
        <v>57500000</v>
      </c>
      <c r="O45" s="35">
        <v>57500000</v>
      </c>
      <c r="P45" s="66"/>
      <c r="Q45" s="66"/>
      <c r="R45" s="66"/>
      <c r="S45" s="66"/>
      <c r="T45" s="67"/>
      <c r="U45" s="106">
        <v>30000000</v>
      </c>
      <c r="V45" s="106">
        <v>30000000</v>
      </c>
      <c r="W45" s="85">
        <v>16476.660815843934</v>
      </c>
      <c r="X45" s="110"/>
      <c r="Y45" s="110"/>
      <c r="Z45" s="38">
        <v>6.5238474994528755</v>
      </c>
      <c r="AA45" s="39"/>
      <c r="AB45" s="39"/>
      <c r="AC45" s="40"/>
      <c r="AD45" s="36"/>
      <c r="AE45" s="41"/>
      <c r="AF45" s="43"/>
      <c r="AG45" s="44"/>
      <c r="AH45" s="45"/>
      <c r="AI45" s="41">
        <v>10</v>
      </c>
      <c r="AJ45" s="41"/>
      <c r="AK45" s="48"/>
      <c r="AL45" s="48"/>
      <c r="AM45" s="41"/>
      <c r="AN45" s="41">
        <v>3.4</v>
      </c>
      <c r="AO45" s="44">
        <v>9</v>
      </c>
      <c r="AP45" s="45"/>
      <c r="AQ45" s="41"/>
      <c r="AR45" s="47"/>
      <c r="AS45" s="41"/>
      <c r="AT45" s="39"/>
      <c r="AU45" s="38"/>
      <c r="AV45" s="49"/>
      <c r="AW45" s="55"/>
      <c r="AX45" s="61"/>
      <c r="AY45" s="50"/>
      <c r="AZ45" s="51"/>
      <c r="BA45" s="44">
        <v>10</v>
      </c>
      <c r="BB45" s="127">
        <f t="shared" si="2"/>
        <v>32.4</v>
      </c>
      <c r="BC45" s="58" t="s">
        <v>68</v>
      </c>
      <c r="BD45" s="95" t="s">
        <v>74</v>
      </c>
      <c r="BE45" s="91">
        <f t="shared" si="3"/>
        <v>38.923847499452876</v>
      </c>
      <c r="BF45" s="102"/>
    </row>
    <row r="46" spans="1:58" ht="79.2" x14ac:dyDescent="0.3">
      <c r="A46">
        <v>42</v>
      </c>
      <c r="B46" s="31" t="s">
        <v>85</v>
      </c>
      <c r="C46" s="32" t="s">
        <v>99</v>
      </c>
      <c r="D46" s="32" t="s">
        <v>91</v>
      </c>
      <c r="E46" s="115" t="s">
        <v>111</v>
      </c>
      <c r="F46" s="115" t="s">
        <v>112</v>
      </c>
      <c r="G46" s="115" t="s">
        <v>113</v>
      </c>
      <c r="H46" s="34" t="s">
        <v>114</v>
      </c>
      <c r="I46" s="114">
        <v>3033460</v>
      </c>
      <c r="J46" s="114">
        <v>2354768</v>
      </c>
      <c r="K46" s="35">
        <v>169960</v>
      </c>
      <c r="L46" s="35">
        <v>315200</v>
      </c>
      <c r="M46" s="35">
        <v>1869608</v>
      </c>
      <c r="N46" s="35"/>
      <c r="O46" s="35"/>
      <c r="P46" s="66"/>
      <c r="Q46" s="66"/>
      <c r="R46" s="66"/>
      <c r="S46" s="66"/>
      <c r="T46" s="67"/>
      <c r="U46" s="106">
        <v>2354768</v>
      </c>
      <c r="V46" s="106">
        <v>2354768</v>
      </c>
      <c r="W46" s="85">
        <v>10452.550630661277</v>
      </c>
      <c r="X46" s="110"/>
      <c r="Y46" s="110"/>
      <c r="Z46" s="38">
        <v>14.683430083484337</v>
      </c>
      <c r="AA46" s="39"/>
      <c r="AB46" s="39"/>
      <c r="AC46" s="40"/>
      <c r="AD46" s="36"/>
      <c r="AE46" s="41"/>
      <c r="AF46" s="43"/>
      <c r="AG46" s="44"/>
      <c r="AH46" s="45"/>
      <c r="AI46" s="41"/>
      <c r="AJ46" s="41"/>
      <c r="AK46" s="41"/>
      <c r="AL46" s="41"/>
      <c r="AM46" s="46"/>
      <c r="AN46" s="46"/>
      <c r="AO46" s="44"/>
      <c r="AP46" s="45"/>
      <c r="AQ46" s="41">
        <v>8</v>
      </c>
      <c r="AR46" s="47"/>
      <c r="AS46" s="41">
        <v>8</v>
      </c>
      <c r="AT46" s="47"/>
      <c r="AU46" s="44">
        <v>6</v>
      </c>
      <c r="AV46" s="49"/>
      <c r="AW46" s="55"/>
      <c r="AX46" s="61"/>
      <c r="AY46" s="50"/>
      <c r="AZ46" s="51"/>
      <c r="BA46" s="44">
        <v>2</v>
      </c>
      <c r="BB46" s="127">
        <f t="shared" si="2"/>
        <v>24</v>
      </c>
      <c r="BC46" s="58" t="s">
        <v>74</v>
      </c>
      <c r="BD46" s="95" t="s">
        <v>74</v>
      </c>
      <c r="BE46" s="91">
        <f t="shared" si="3"/>
        <v>38.683430083484339</v>
      </c>
      <c r="BF46" s="102"/>
    </row>
    <row r="47" spans="1:58" ht="105.6" x14ac:dyDescent="0.3">
      <c r="A47">
        <v>43</v>
      </c>
      <c r="B47" s="31" t="s">
        <v>219</v>
      </c>
      <c r="C47" s="32" t="s">
        <v>141</v>
      </c>
      <c r="D47" s="32" t="s">
        <v>63</v>
      </c>
      <c r="E47" s="32" t="s">
        <v>235</v>
      </c>
      <c r="F47" s="33" t="s">
        <v>232</v>
      </c>
      <c r="G47" s="34" t="s">
        <v>236</v>
      </c>
      <c r="H47" s="34" t="s">
        <v>237</v>
      </c>
      <c r="I47" s="114">
        <v>11976073</v>
      </c>
      <c r="J47" s="114">
        <v>6570400</v>
      </c>
      <c r="K47" s="35"/>
      <c r="L47" s="35"/>
      <c r="M47" s="35"/>
      <c r="N47" s="35">
        <v>6570400</v>
      </c>
      <c r="O47" s="35"/>
      <c r="P47" s="66"/>
      <c r="Q47" s="66"/>
      <c r="R47" s="66"/>
      <c r="S47" s="66"/>
      <c r="T47" s="67"/>
      <c r="U47" s="106">
        <v>6570400</v>
      </c>
      <c r="V47" s="106">
        <v>6570400</v>
      </c>
      <c r="W47" s="85">
        <v>9620.6321567088744</v>
      </c>
      <c r="X47" s="110"/>
      <c r="Y47" s="110"/>
      <c r="Z47" s="38">
        <v>16.424145114725381</v>
      </c>
      <c r="AA47" s="39"/>
      <c r="AB47" s="36">
        <v>8</v>
      </c>
      <c r="AC47" s="93"/>
      <c r="AD47" s="36">
        <v>5</v>
      </c>
      <c r="AE47" s="41">
        <v>9</v>
      </c>
      <c r="AF47" s="41">
        <v>5</v>
      </c>
      <c r="AG47" s="44">
        <v>5</v>
      </c>
      <c r="AH47" s="45"/>
      <c r="AI47" s="41"/>
      <c r="AJ47" s="41"/>
      <c r="AK47" s="41"/>
      <c r="AL47" s="41"/>
      <c r="AM47" s="46"/>
      <c r="AN47" s="46"/>
      <c r="AO47" s="44"/>
      <c r="AP47" s="45"/>
      <c r="AQ47" s="41"/>
      <c r="AR47" s="47"/>
      <c r="AS47" s="41"/>
      <c r="AT47" s="39"/>
      <c r="AU47" s="38"/>
      <c r="AV47" s="49"/>
      <c r="AW47" s="55"/>
      <c r="AX47" s="61"/>
      <c r="AY47" s="50"/>
      <c r="AZ47" s="51"/>
      <c r="BA47" s="44">
        <v>2</v>
      </c>
      <c r="BB47" s="127">
        <f t="shared" si="2"/>
        <v>21</v>
      </c>
      <c r="BC47" s="58" t="s">
        <v>68</v>
      </c>
      <c r="BD47" s="95" t="s">
        <v>74</v>
      </c>
      <c r="BE47" s="91">
        <f t="shared" si="3"/>
        <v>37.424145114725377</v>
      </c>
      <c r="BF47" s="102"/>
    </row>
    <row r="48" spans="1:58" ht="66" x14ac:dyDescent="0.3">
      <c r="A48">
        <v>44</v>
      </c>
      <c r="B48" s="31" t="s">
        <v>310</v>
      </c>
      <c r="C48" s="32" t="s">
        <v>62</v>
      </c>
      <c r="D48" s="32" t="s">
        <v>62</v>
      </c>
      <c r="E48" s="32" t="s">
        <v>319</v>
      </c>
      <c r="F48" s="33" t="s">
        <v>207</v>
      </c>
      <c r="G48" s="34" t="s">
        <v>320</v>
      </c>
      <c r="H48" s="34" t="s">
        <v>321</v>
      </c>
      <c r="I48" s="114">
        <v>29475000</v>
      </c>
      <c r="J48" s="114">
        <v>29475000</v>
      </c>
      <c r="K48" s="35"/>
      <c r="L48" s="35">
        <v>5000000</v>
      </c>
      <c r="M48" s="35"/>
      <c r="N48" s="35">
        <v>24475000</v>
      </c>
      <c r="O48" s="35"/>
      <c r="P48" s="66"/>
      <c r="Q48" s="66"/>
      <c r="R48" s="66"/>
      <c r="S48" s="66"/>
      <c r="T48" s="67"/>
      <c r="U48" s="105"/>
      <c r="V48" s="105"/>
      <c r="W48" s="85">
        <v>12012.056897969067</v>
      </c>
      <c r="X48" s="110"/>
      <c r="Y48" s="110"/>
      <c r="Z48" s="38">
        <v>11.901970091174864</v>
      </c>
      <c r="AA48" s="39"/>
      <c r="AB48" s="36"/>
      <c r="AC48" s="40"/>
      <c r="AD48" s="36"/>
      <c r="AE48" s="41"/>
      <c r="AF48" s="43"/>
      <c r="AG48" s="44"/>
      <c r="AH48" s="45"/>
      <c r="AI48" s="41">
        <v>2</v>
      </c>
      <c r="AJ48" s="41"/>
      <c r="AK48" s="48"/>
      <c r="AL48" s="48"/>
      <c r="AM48" s="41"/>
      <c r="AN48" s="41">
        <v>3.4</v>
      </c>
      <c r="AO48" s="44">
        <v>9</v>
      </c>
      <c r="AP48" s="53"/>
      <c r="AQ48" s="41"/>
      <c r="AR48" s="47"/>
      <c r="AS48" s="41"/>
      <c r="AT48" s="39"/>
      <c r="AU48" s="38"/>
      <c r="AV48" s="49"/>
      <c r="AW48" s="50"/>
      <c r="AX48" s="63"/>
      <c r="AY48" s="50"/>
      <c r="AZ48" s="51"/>
      <c r="BA48" s="44">
        <v>10</v>
      </c>
      <c r="BB48" s="127">
        <f t="shared" si="2"/>
        <v>24.4</v>
      </c>
      <c r="BC48" s="58" t="s">
        <v>68</v>
      </c>
      <c r="BD48" s="95" t="s">
        <v>74</v>
      </c>
      <c r="BE48" s="91">
        <f t="shared" si="3"/>
        <v>36.301970091174866</v>
      </c>
      <c r="BF48" s="102" t="s">
        <v>214</v>
      </c>
    </row>
    <row r="49" spans="1:58" ht="26.4" x14ac:dyDescent="0.3">
      <c r="A49">
        <v>45</v>
      </c>
      <c r="B49" s="31" t="s">
        <v>259</v>
      </c>
      <c r="C49" s="32" t="s">
        <v>191</v>
      </c>
      <c r="D49" s="32" t="s">
        <v>91</v>
      </c>
      <c r="E49" s="32" t="s">
        <v>278</v>
      </c>
      <c r="F49" s="33" t="s">
        <v>279</v>
      </c>
      <c r="G49" s="34" t="s">
        <v>280</v>
      </c>
      <c r="H49" s="34" t="s">
        <v>281</v>
      </c>
      <c r="I49" s="114">
        <v>2522468</v>
      </c>
      <c r="J49" s="114">
        <v>2197468</v>
      </c>
      <c r="K49" s="35"/>
      <c r="L49" s="35"/>
      <c r="M49" s="35"/>
      <c r="N49" s="35">
        <v>2197468</v>
      </c>
      <c r="O49" s="35"/>
      <c r="P49" s="66"/>
      <c r="Q49" s="66"/>
      <c r="R49" s="66"/>
      <c r="S49" s="66"/>
      <c r="T49" s="67"/>
      <c r="U49" s="106" t="s">
        <v>359</v>
      </c>
      <c r="V49" s="106"/>
      <c r="W49" s="85">
        <v>28334.232338702786</v>
      </c>
      <c r="X49" s="110"/>
      <c r="Y49" s="110"/>
      <c r="Z49" s="38">
        <v>1.3213156382562055</v>
      </c>
      <c r="AA49" s="39"/>
      <c r="AB49" s="36">
        <v>8</v>
      </c>
      <c r="AC49" s="40"/>
      <c r="AD49" s="36">
        <v>4</v>
      </c>
      <c r="AE49" s="41">
        <v>10</v>
      </c>
      <c r="AF49" s="41">
        <v>4</v>
      </c>
      <c r="AG49" s="44">
        <v>5</v>
      </c>
      <c r="AH49" s="45"/>
      <c r="AI49" s="41"/>
      <c r="AJ49" s="47"/>
      <c r="AK49" s="41"/>
      <c r="AL49" s="48"/>
      <c r="AM49" s="46"/>
      <c r="AN49" s="46"/>
      <c r="AO49" s="44"/>
      <c r="AP49" s="53"/>
      <c r="AQ49" s="41"/>
      <c r="AR49" s="47"/>
      <c r="AS49" s="41"/>
      <c r="AT49" s="47"/>
      <c r="AU49" s="38"/>
      <c r="AV49" s="49"/>
      <c r="AW49" s="50"/>
      <c r="AX49" s="63"/>
      <c r="AY49" s="50"/>
      <c r="AZ49" s="51"/>
      <c r="BA49" s="44">
        <v>8</v>
      </c>
      <c r="BB49" s="127">
        <f t="shared" si="2"/>
        <v>27</v>
      </c>
      <c r="BC49" s="58" t="s">
        <v>68</v>
      </c>
      <c r="BD49" s="95" t="s">
        <v>74</v>
      </c>
      <c r="BE49" s="91">
        <f t="shared" si="3"/>
        <v>28.321315638256205</v>
      </c>
      <c r="BF49" s="102"/>
    </row>
    <row r="50" spans="1:58" ht="26.4" x14ac:dyDescent="0.3">
      <c r="A50">
        <v>46</v>
      </c>
      <c r="B50" s="31" t="s">
        <v>85</v>
      </c>
      <c r="C50" s="32" t="s">
        <v>123</v>
      </c>
      <c r="D50" s="32" t="s">
        <v>91</v>
      </c>
      <c r="E50" s="115" t="s">
        <v>124</v>
      </c>
      <c r="F50" s="115" t="s">
        <v>125</v>
      </c>
      <c r="G50" s="115" t="s">
        <v>126</v>
      </c>
      <c r="H50" s="34" t="s">
        <v>127</v>
      </c>
      <c r="I50" s="114">
        <v>2375000</v>
      </c>
      <c r="J50" s="114">
        <v>200000</v>
      </c>
      <c r="K50" s="35">
        <v>200000</v>
      </c>
      <c r="L50" s="35"/>
      <c r="M50" s="35"/>
      <c r="N50" s="35"/>
      <c r="O50" s="35"/>
      <c r="P50" s="66"/>
      <c r="Q50" s="66"/>
      <c r="R50" s="66"/>
      <c r="S50" s="66"/>
      <c r="T50" s="67"/>
      <c r="U50" s="106"/>
      <c r="V50" s="107"/>
      <c r="W50" s="85">
        <v>39923.845397634723</v>
      </c>
      <c r="X50" s="110"/>
      <c r="Y50" s="110"/>
      <c r="Z50" s="38">
        <v>0.27744765729392046</v>
      </c>
      <c r="AA50" s="39"/>
      <c r="AB50" s="39"/>
      <c r="AC50" s="40"/>
      <c r="AD50" s="36"/>
      <c r="AE50" s="41"/>
      <c r="AF50" s="43"/>
      <c r="AG50" s="44"/>
      <c r="AH50" s="45"/>
      <c r="AI50" s="41"/>
      <c r="AJ50" s="41"/>
      <c r="AK50" s="41"/>
      <c r="AL50" s="41"/>
      <c r="AM50" s="46"/>
      <c r="AN50" s="46"/>
      <c r="AO50" s="44"/>
      <c r="AP50" s="45"/>
      <c r="AQ50" s="41">
        <v>2</v>
      </c>
      <c r="AR50" s="47"/>
      <c r="AS50" s="41">
        <v>6</v>
      </c>
      <c r="AT50" s="47"/>
      <c r="AU50" s="44">
        <v>10</v>
      </c>
      <c r="AV50" s="49"/>
      <c r="AW50" s="55"/>
      <c r="AX50" s="61"/>
      <c r="AY50" s="50"/>
      <c r="AZ50" s="51"/>
      <c r="BA50" s="44">
        <v>10</v>
      </c>
      <c r="BB50" s="127">
        <f t="shared" si="2"/>
        <v>28</v>
      </c>
      <c r="BC50" s="58" t="s">
        <v>74</v>
      </c>
      <c r="BD50" s="95" t="s">
        <v>74</v>
      </c>
      <c r="BE50" s="91">
        <f t="shared" si="3"/>
        <v>28.277447657293919</v>
      </c>
      <c r="BF50" s="102" t="s">
        <v>128</v>
      </c>
    </row>
    <row r="51" spans="1:58" ht="79.2" x14ac:dyDescent="0.3">
      <c r="A51">
        <v>47</v>
      </c>
      <c r="B51" s="31" t="s">
        <v>85</v>
      </c>
      <c r="C51" s="32" t="s">
        <v>75</v>
      </c>
      <c r="D51" s="32" t="s">
        <v>63</v>
      </c>
      <c r="E51" s="98" t="s">
        <v>119</v>
      </c>
      <c r="F51" s="98" t="s">
        <v>120</v>
      </c>
      <c r="G51" s="98" t="s">
        <v>121</v>
      </c>
      <c r="H51" s="34" t="s">
        <v>122</v>
      </c>
      <c r="I51" s="114">
        <v>13164000</v>
      </c>
      <c r="J51" s="114">
        <v>9157200</v>
      </c>
      <c r="K51" s="35">
        <v>6325800</v>
      </c>
      <c r="L51" s="35">
        <v>2831400</v>
      </c>
      <c r="M51" s="35"/>
      <c r="N51" s="35"/>
      <c r="O51" s="35"/>
      <c r="P51" s="66"/>
      <c r="Q51" s="66"/>
      <c r="R51" s="66"/>
      <c r="S51" s="66"/>
      <c r="T51" s="67"/>
      <c r="U51" s="106"/>
      <c r="V51" s="107">
        <v>9157200</v>
      </c>
      <c r="W51" s="85">
        <v>41046.522858264667</v>
      </c>
      <c r="X51" s="110"/>
      <c r="Y51" s="110"/>
      <c r="Z51" s="38">
        <v>0.23851768930512565</v>
      </c>
      <c r="AA51" s="39"/>
      <c r="AB51" s="39"/>
      <c r="AC51" s="40"/>
      <c r="AD51" s="39"/>
      <c r="AE51" s="41"/>
      <c r="AF51" s="43"/>
      <c r="AG51" s="44"/>
      <c r="AH51" s="45"/>
      <c r="AI51" s="41"/>
      <c r="AJ51" s="41"/>
      <c r="AK51" s="41"/>
      <c r="AL51" s="41"/>
      <c r="AM51" s="46"/>
      <c r="AN51" s="46"/>
      <c r="AO51" s="44"/>
      <c r="AP51" s="45"/>
      <c r="AQ51" s="41">
        <v>8</v>
      </c>
      <c r="AR51" s="47"/>
      <c r="AS51" s="41">
        <v>8</v>
      </c>
      <c r="AT51" s="48"/>
      <c r="AU51" s="44">
        <v>6</v>
      </c>
      <c r="AV51" s="49"/>
      <c r="AW51" s="50"/>
      <c r="AX51" s="63"/>
      <c r="AY51" s="50"/>
      <c r="AZ51" s="51"/>
      <c r="BA51" s="44">
        <v>4</v>
      </c>
      <c r="BB51" s="127">
        <f t="shared" si="2"/>
        <v>26</v>
      </c>
      <c r="BC51" s="58" t="s">
        <v>74</v>
      </c>
      <c r="BD51" s="95" t="s">
        <v>74</v>
      </c>
      <c r="BE51" s="91">
        <f t="shared" si="3"/>
        <v>26.238517689305127</v>
      </c>
      <c r="BF51" s="102" t="s">
        <v>364</v>
      </c>
    </row>
    <row r="52" spans="1:58" ht="79.2" x14ac:dyDescent="0.3">
      <c r="A52">
        <v>48</v>
      </c>
      <c r="B52" s="31" t="s">
        <v>219</v>
      </c>
      <c r="C52" s="32" t="s">
        <v>141</v>
      </c>
      <c r="D52" s="32" t="s">
        <v>63</v>
      </c>
      <c r="E52" s="32" t="s">
        <v>231</v>
      </c>
      <c r="F52" s="33" t="s">
        <v>232</v>
      </c>
      <c r="G52" s="34" t="s">
        <v>233</v>
      </c>
      <c r="H52" s="34" t="s">
        <v>234</v>
      </c>
      <c r="I52" s="114">
        <v>9808000</v>
      </c>
      <c r="J52" s="114">
        <v>6286400</v>
      </c>
      <c r="K52" s="35"/>
      <c r="L52" s="35"/>
      <c r="M52" s="35"/>
      <c r="N52" s="35">
        <v>6286400</v>
      </c>
      <c r="O52" s="35"/>
      <c r="P52" s="66"/>
      <c r="Q52" s="66"/>
      <c r="R52" s="66"/>
      <c r="S52" s="66"/>
      <c r="T52" s="67"/>
      <c r="U52" s="106"/>
      <c r="V52" s="106"/>
      <c r="W52" s="85">
        <v>13468.81739050219</v>
      </c>
      <c r="X52" s="110"/>
      <c r="Y52" s="110"/>
      <c r="Z52" s="38">
        <v>9.7818125956536672</v>
      </c>
      <c r="AA52" s="39"/>
      <c r="AB52" s="36">
        <v>4</v>
      </c>
      <c r="AC52" s="93"/>
      <c r="AD52" s="36">
        <v>5</v>
      </c>
      <c r="AE52" s="41">
        <v>6</v>
      </c>
      <c r="AF52" s="41">
        <v>5</v>
      </c>
      <c r="AG52" s="44">
        <v>5</v>
      </c>
      <c r="AH52" s="45"/>
      <c r="AI52" s="41"/>
      <c r="AJ52" s="41"/>
      <c r="AK52" s="41"/>
      <c r="AL52" s="41"/>
      <c r="AM52" s="46"/>
      <c r="AN52" s="46"/>
      <c r="AO52" s="44"/>
      <c r="AP52" s="45"/>
      <c r="AQ52" s="41"/>
      <c r="AR52" s="47"/>
      <c r="AS52" s="41"/>
      <c r="AT52" s="47"/>
      <c r="AU52" s="38"/>
      <c r="AV52" s="49"/>
      <c r="AW52" s="50"/>
      <c r="AX52" s="63"/>
      <c r="AY52" s="50"/>
      <c r="AZ52" s="51"/>
      <c r="BA52" s="44">
        <v>0</v>
      </c>
      <c r="BB52" s="127">
        <f t="shared" si="2"/>
        <v>16</v>
      </c>
      <c r="BC52" s="58" t="s">
        <v>68</v>
      </c>
      <c r="BD52" s="95" t="s">
        <v>74</v>
      </c>
      <c r="BE52" s="91">
        <f t="shared" si="3"/>
        <v>25.781812595653669</v>
      </c>
      <c r="BF52" s="102"/>
    </row>
    <row r="53" spans="1:58" ht="39.6" x14ac:dyDescent="0.3">
      <c r="A53">
        <v>49</v>
      </c>
      <c r="B53" s="31" t="s">
        <v>85</v>
      </c>
      <c r="C53" s="32" t="s">
        <v>123</v>
      </c>
      <c r="D53" s="32" t="s">
        <v>91</v>
      </c>
      <c r="E53" s="115" t="s">
        <v>187</v>
      </c>
      <c r="F53" s="115" t="s">
        <v>138</v>
      </c>
      <c r="G53" s="115" t="s">
        <v>188</v>
      </c>
      <c r="H53" s="34" t="s">
        <v>189</v>
      </c>
      <c r="I53" s="114">
        <v>2706278</v>
      </c>
      <c r="J53" s="114">
        <v>107392</v>
      </c>
      <c r="K53" s="35"/>
      <c r="L53" s="35"/>
      <c r="M53" s="35">
        <v>107392</v>
      </c>
      <c r="N53" s="35"/>
      <c r="O53" s="35"/>
      <c r="P53" s="66"/>
      <c r="Q53" s="66"/>
      <c r="R53" s="66"/>
      <c r="S53" s="66"/>
      <c r="T53" s="67"/>
      <c r="U53" s="106"/>
      <c r="V53" s="107">
        <v>107932</v>
      </c>
      <c r="W53" s="85">
        <v>52804.158986422888</v>
      </c>
      <c r="X53" s="110"/>
      <c r="Y53" s="110"/>
      <c r="Z53" s="38">
        <v>4.8963014690040475E-2</v>
      </c>
      <c r="AA53" s="39"/>
      <c r="AB53" s="39"/>
      <c r="AC53" s="40"/>
      <c r="AD53" s="39"/>
      <c r="AE53" s="41"/>
      <c r="AF53" s="43"/>
      <c r="AG53" s="44"/>
      <c r="AH53" s="45"/>
      <c r="AI53" s="41"/>
      <c r="AJ53" s="41"/>
      <c r="AK53" s="41"/>
      <c r="AL53" s="41"/>
      <c r="AM53" s="46"/>
      <c r="AN53" s="46"/>
      <c r="AO53" s="44"/>
      <c r="AP53" s="45"/>
      <c r="AQ53" s="41">
        <v>8</v>
      </c>
      <c r="AR53" s="47"/>
      <c r="AS53" s="41">
        <v>6</v>
      </c>
      <c r="AT53" s="47"/>
      <c r="AU53" s="44">
        <v>3</v>
      </c>
      <c r="AV53" s="49"/>
      <c r="AW53" s="50"/>
      <c r="AX53" s="63"/>
      <c r="AY53" s="50"/>
      <c r="AZ53" s="51"/>
      <c r="BA53" s="44">
        <v>8</v>
      </c>
      <c r="BB53" s="127">
        <f t="shared" si="2"/>
        <v>25</v>
      </c>
      <c r="BC53" s="58" t="s">
        <v>74</v>
      </c>
      <c r="BD53" s="95" t="s">
        <v>74</v>
      </c>
      <c r="BE53" s="91">
        <f t="shared" si="3"/>
        <v>25.048963014690042</v>
      </c>
      <c r="BF53" s="102" t="s">
        <v>366</v>
      </c>
    </row>
    <row r="54" spans="1:58" ht="39.6" x14ac:dyDescent="0.3">
      <c r="A54">
        <v>50</v>
      </c>
      <c r="B54" s="31" t="s">
        <v>85</v>
      </c>
      <c r="C54" s="32" t="s">
        <v>165</v>
      </c>
      <c r="D54" s="32" t="s">
        <v>63</v>
      </c>
      <c r="E54" s="115" t="s">
        <v>172</v>
      </c>
      <c r="F54" s="115" t="s">
        <v>173</v>
      </c>
      <c r="G54" s="115" t="s">
        <v>174</v>
      </c>
      <c r="H54" s="34" t="s">
        <v>175</v>
      </c>
      <c r="I54" s="114">
        <v>13395066</v>
      </c>
      <c r="J54" s="114">
        <v>10716053</v>
      </c>
      <c r="K54" s="35"/>
      <c r="L54" s="35">
        <v>4639181</v>
      </c>
      <c r="M54" s="35"/>
      <c r="N54" s="35">
        <v>6076872</v>
      </c>
      <c r="O54" s="35"/>
      <c r="P54" s="66"/>
      <c r="Q54" s="66"/>
      <c r="R54" s="66"/>
      <c r="S54" s="66"/>
      <c r="T54" s="67"/>
      <c r="U54" s="106"/>
      <c r="V54" s="107">
        <v>4076872</v>
      </c>
      <c r="W54" s="85">
        <v>540030.11375778902</v>
      </c>
      <c r="X54" s="110"/>
      <c r="Y54" s="110"/>
      <c r="Z54" s="38">
        <v>1.5637387228397159E-30</v>
      </c>
      <c r="AA54" s="39"/>
      <c r="AB54" s="39"/>
      <c r="AC54" s="40"/>
      <c r="AD54" s="39"/>
      <c r="AE54" s="41"/>
      <c r="AF54" s="43"/>
      <c r="AG54" s="44"/>
      <c r="AH54" s="45"/>
      <c r="AI54" s="41"/>
      <c r="AJ54" s="41"/>
      <c r="AK54" s="41"/>
      <c r="AL54" s="41"/>
      <c r="AM54" s="46"/>
      <c r="AN54" s="46"/>
      <c r="AO54" s="44"/>
      <c r="AP54" s="45"/>
      <c r="AQ54" s="41">
        <v>8</v>
      </c>
      <c r="AR54" s="47"/>
      <c r="AS54" s="41">
        <v>8</v>
      </c>
      <c r="AT54" s="48"/>
      <c r="AU54" s="44">
        <v>6</v>
      </c>
      <c r="AV54" s="49"/>
      <c r="AW54" s="50"/>
      <c r="AX54" s="63"/>
      <c r="AY54" s="50"/>
      <c r="AZ54" s="51"/>
      <c r="BA54" s="44">
        <v>2</v>
      </c>
      <c r="BB54" s="127">
        <f t="shared" si="2"/>
        <v>24</v>
      </c>
      <c r="BC54" s="58" t="s">
        <v>74</v>
      </c>
      <c r="BD54" s="95" t="s">
        <v>74</v>
      </c>
      <c r="BE54" s="91">
        <f t="shared" si="3"/>
        <v>24</v>
      </c>
      <c r="BF54" s="102" t="s">
        <v>364</v>
      </c>
    </row>
    <row r="55" spans="1:58" ht="66" x14ac:dyDescent="0.3">
      <c r="A55">
        <v>51</v>
      </c>
      <c r="B55" s="31" t="s">
        <v>85</v>
      </c>
      <c r="C55" s="32" t="s">
        <v>86</v>
      </c>
      <c r="D55" s="32" t="s">
        <v>91</v>
      </c>
      <c r="E55" s="115" t="s">
        <v>95</v>
      </c>
      <c r="F55" s="115" t="s">
        <v>96</v>
      </c>
      <c r="G55" s="115" t="s">
        <v>97</v>
      </c>
      <c r="H55" s="34" t="s">
        <v>98</v>
      </c>
      <c r="I55" s="114">
        <v>1562303</v>
      </c>
      <c r="J55" s="114">
        <v>1225720</v>
      </c>
      <c r="K55" s="35">
        <v>334920</v>
      </c>
      <c r="L55" s="35">
        <v>890800</v>
      </c>
      <c r="M55" s="35"/>
      <c r="N55" s="35"/>
      <c r="O55" s="35"/>
      <c r="P55" s="66"/>
      <c r="Q55" s="66"/>
      <c r="R55" s="66"/>
      <c r="S55" s="66"/>
      <c r="T55" s="67"/>
      <c r="U55" s="106"/>
      <c r="V55" s="107"/>
      <c r="W55" s="85">
        <v>28020.677382098427</v>
      </c>
      <c r="X55" s="110"/>
      <c r="Y55" s="110"/>
      <c r="Z55" s="38">
        <v>1.3783040297198776</v>
      </c>
      <c r="AA55" s="39"/>
      <c r="AB55" s="39"/>
      <c r="AC55" s="40"/>
      <c r="AD55" s="39"/>
      <c r="AE55" s="41"/>
      <c r="AF55" s="43"/>
      <c r="AG55" s="44"/>
      <c r="AH55" s="45"/>
      <c r="AI55" s="41"/>
      <c r="AJ55" s="41"/>
      <c r="AK55" s="41"/>
      <c r="AL55" s="41"/>
      <c r="AM55" s="46"/>
      <c r="AN55" s="46"/>
      <c r="AO55" s="44"/>
      <c r="AP55" s="45"/>
      <c r="AQ55" s="41">
        <v>8</v>
      </c>
      <c r="AR55" s="47"/>
      <c r="AS55" s="41">
        <v>6</v>
      </c>
      <c r="AT55" s="48"/>
      <c r="AU55" s="44">
        <v>8</v>
      </c>
      <c r="AV55" s="49"/>
      <c r="AW55" s="50"/>
      <c r="AX55" s="63"/>
      <c r="AY55" s="50"/>
      <c r="AZ55" s="51"/>
      <c r="BA55" s="44">
        <v>0</v>
      </c>
      <c r="BB55" s="127">
        <f t="shared" si="2"/>
        <v>22</v>
      </c>
      <c r="BC55" s="58" t="s">
        <v>74</v>
      </c>
      <c r="BD55" s="95" t="s">
        <v>74</v>
      </c>
      <c r="BE55" s="91">
        <f t="shared" si="3"/>
        <v>23.378304029719878</v>
      </c>
      <c r="BF55" s="102"/>
    </row>
    <row r="56" spans="1:58" ht="26.4" x14ac:dyDescent="0.3">
      <c r="A56">
        <v>52</v>
      </c>
      <c r="B56" s="31" t="s">
        <v>85</v>
      </c>
      <c r="C56" s="32" t="s">
        <v>156</v>
      </c>
      <c r="D56" s="32" t="s">
        <v>91</v>
      </c>
      <c r="E56" s="115" t="s">
        <v>157</v>
      </c>
      <c r="F56" s="115" t="s">
        <v>158</v>
      </c>
      <c r="G56" s="115" t="s">
        <v>159</v>
      </c>
      <c r="H56" s="34" t="s">
        <v>160</v>
      </c>
      <c r="I56" s="114">
        <v>1117651.1432487075</v>
      </c>
      <c r="J56" s="114">
        <v>693255</v>
      </c>
      <c r="K56" s="35">
        <v>1872450</v>
      </c>
      <c r="L56" s="35"/>
      <c r="M56" s="35"/>
      <c r="N56" s="35"/>
      <c r="O56" s="35"/>
      <c r="P56" s="66"/>
      <c r="Q56" s="66"/>
      <c r="R56" s="66"/>
      <c r="S56" s="66"/>
      <c r="T56" s="67"/>
      <c r="U56" s="106"/>
      <c r="V56" s="106"/>
      <c r="W56" s="85">
        <v>29975.200228714391</v>
      </c>
      <c r="X56" s="110"/>
      <c r="Y56" s="110"/>
      <c r="Z56" s="38">
        <v>1.059335625429171</v>
      </c>
      <c r="AA56" s="39"/>
      <c r="AB56" s="39"/>
      <c r="AC56" s="40"/>
      <c r="AD56" s="39"/>
      <c r="AE56" s="41"/>
      <c r="AF56" s="43"/>
      <c r="AG56" s="44"/>
      <c r="AH56" s="45"/>
      <c r="AI56" s="41"/>
      <c r="AJ56" s="52"/>
      <c r="AK56" s="41"/>
      <c r="AL56" s="48"/>
      <c r="AM56" s="46"/>
      <c r="AN56" s="46"/>
      <c r="AO56" s="44"/>
      <c r="AP56" s="45"/>
      <c r="AQ56" s="41">
        <v>6</v>
      </c>
      <c r="AR56" s="47"/>
      <c r="AS56" s="41">
        <v>2</v>
      </c>
      <c r="AT56" s="47"/>
      <c r="AU56" s="44">
        <v>10</v>
      </c>
      <c r="AV56" s="49"/>
      <c r="AW56" s="50"/>
      <c r="AX56" s="63"/>
      <c r="AY56" s="50"/>
      <c r="AZ56" s="51"/>
      <c r="BA56" s="44">
        <v>4</v>
      </c>
      <c r="BB56" s="127">
        <f t="shared" si="2"/>
        <v>22</v>
      </c>
      <c r="BC56" s="58" t="s">
        <v>74</v>
      </c>
      <c r="BD56" s="95" t="s">
        <v>74</v>
      </c>
      <c r="BE56" s="91">
        <f t="shared" si="3"/>
        <v>23.059335625429171</v>
      </c>
      <c r="BF56" s="102"/>
    </row>
    <row r="57" spans="1:58" ht="92.4" x14ac:dyDescent="0.3">
      <c r="A57">
        <v>53</v>
      </c>
      <c r="B57" s="31" t="s">
        <v>85</v>
      </c>
      <c r="C57" s="32" t="s">
        <v>123</v>
      </c>
      <c r="D57" s="32" t="s">
        <v>91</v>
      </c>
      <c r="E57" s="115" t="s">
        <v>137</v>
      </c>
      <c r="F57" s="115" t="s">
        <v>138</v>
      </c>
      <c r="G57" s="115" t="s">
        <v>139</v>
      </c>
      <c r="H57" s="34" t="s">
        <v>140</v>
      </c>
      <c r="I57" s="114">
        <v>1192324</v>
      </c>
      <c r="J57" s="114">
        <v>1142324</v>
      </c>
      <c r="K57" s="35"/>
      <c r="L57" s="35"/>
      <c r="M57" s="35"/>
      <c r="N57" s="35">
        <v>99726</v>
      </c>
      <c r="O57" s="35">
        <v>1042598</v>
      </c>
      <c r="P57" s="66"/>
      <c r="Q57" s="66"/>
      <c r="R57" s="66"/>
      <c r="S57" s="66"/>
      <c r="T57" s="67"/>
      <c r="U57" s="106"/>
      <c r="V57" s="107">
        <v>1142324</v>
      </c>
      <c r="W57" s="85">
        <v>55458.643778295933</v>
      </c>
      <c r="X57" s="110"/>
      <c r="Y57" s="110"/>
      <c r="Z57" s="38">
        <v>3.4246721735947179E-2</v>
      </c>
      <c r="AA57" s="39"/>
      <c r="AB57" s="39"/>
      <c r="AC57" s="40"/>
      <c r="AD57" s="36"/>
      <c r="AE57" s="41"/>
      <c r="AF57" s="43"/>
      <c r="AG57" s="44"/>
      <c r="AH57" s="45"/>
      <c r="AI57" s="41"/>
      <c r="AJ57" s="41"/>
      <c r="AK57" s="41"/>
      <c r="AL57" s="41"/>
      <c r="AM57" s="46"/>
      <c r="AN57" s="46"/>
      <c r="AO57" s="44"/>
      <c r="AP57" s="45"/>
      <c r="AQ57" s="41">
        <v>8</v>
      </c>
      <c r="AR57" s="47"/>
      <c r="AS57" s="41">
        <v>10</v>
      </c>
      <c r="AT57" s="47"/>
      <c r="AU57" s="44">
        <v>3</v>
      </c>
      <c r="AV57" s="49"/>
      <c r="AW57" s="55"/>
      <c r="AX57" s="61"/>
      <c r="AY57" s="50"/>
      <c r="AZ57" s="51"/>
      <c r="BA57" s="44">
        <v>2</v>
      </c>
      <c r="BB57" s="127">
        <f t="shared" si="2"/>
        <v>23</v>
      </c>
      <c r="BC57" s="58" t="s">
        <v>74</v>
      </c>
      <c r="BD57" s="95" t="s">
        <v>74</v>
      </c>
      <c r="BE57" s="91">
        <f t="shared" si="3"/>
        <v>23.034246721735947</v>
      </c>
      <c r="BF57" s="102" t="s">
        <v>363</v>
      </c>
    </row>
    <row r="58" spans="1:58" ht="26.4" x14ac:dyDescent="0.3">
      <c r="A58">
        <v>54</v>
      </c>
      <c r="B58" s="31" t="s">
        <v>310</v>
      </c>
      <c r="C58" s="32" t="s">
        <v>62</v>
      </c>
      <c r="D58" s="32" t="s">
        <v>62</v>
      </c>
      <c r="E58" s="32" t="s">
        <v>322</v>
      </c>
      <c r="F58" s="33" t="s">
        <v>207</v>
      </c>
      <c r="G58" s="34" t="s">
        <v>323</v>
      </c>
      <c r="H58" s="34" t="s">
        <v>324</v>
      </c>
      <c r="I58" s="114">
        <v>110060000</v>
      </c>
      <c r="J58" s="114">
        <v>110060000</v>
      </c>
      <c r="K58" s="35">
        <v>10000000</v>
      </c>
      <c r="L58" s="35"/>
      <c r="M58" s="35"/>
      <c r="N58" s="35">
        <v>100060000</v>
      </c>
      <c r="O58" s="35"/>
      <c r="P58" s="66"/>
      <c r="Q58" s="68"/>
      <c r="R58" s="66"/>
      <c r="S58" s="66"/>
      <c r="T58" s="67"/>
      <c r="U58" s="106"/>
      <c r="V58" s="106"/>
      <c r="W58" s="85">
        <v>92847.710586126253</v>
      </c>
      <c r="X58" s="110"/>
      <c r="Y58" s="110"/>
      <c r="Z58" s="38">
        <v>2.2279060458663222E-4</v>
      </c>
      <c r="AA58" s="39"/>
      <c r="AB58" s="39"/>
      <c r="AC58" s="40"/>
      <c r="AD58" s="39"/>
      <c r="AE58" s="41"/>
      <c r="AF58" s="43"/>
      <c r="AG58" s="44"/>
      <c r="AH58" s="45"/>
      <c r="AI58" s="41">
        <v>2</v>
      </c>
      <c r="AJ58" s="41"/>
      <c r="AK58" s="48"/>
      <c r="AL58" s="48"/>
      <c r="AM58" s="41">
        <v>5</v>
      </c>
      <c r="AN58" s="46"/>
      <c r="AO58" s="44">
        <v>9</v>
      </c>
      <c r="AP58" s="45"/>
      <c r="AQ58" s="41"/>
      <c r="AR58" s="47"/>
      <c r="AS58" s="41"/>
      <c r="AT58" s="43"/>
      <c r="AU58" s="38"/>
      <c r="AV58" s="49"/>
      <c r="AW58" s="50"/>
      <c r="AX58" s="63"/>
      <c r="AY58" s="50"/>
      <c r="AZ58" s="51"/>
      <c r="BA58" s="44">
        <v>6</v>
      </c>
      <c r="BB58" s="127">
        <f t="shared" si="2"/>
        <v>22</v>
      </c>
      <c r="BC58" s="58" t="s">
        <v>68</v>
      </c>
      <c r="BD58" s="95" t="s">
        <v>74</v>
      </c>
      <c r="BE58" s="91">
        <f t="shared" si="3"/>
        <v>22.000222790604585</v>
      </c>
      <c r="BF58" s="102" t="s">
        <v>367</v>
      </c>
    </row>
    <row r="59" spans="1:58" ht="26.4" x14ac:dyDescent="0.3">
      <c r="A59">
        <v>55</v>
      </c>
      <c r="B59" s="31" t="s">
        <v>85</v>
      </c>
      <c r="C59" s="32" t="s">
        <v>99</v>
      </c>
      <c r="D59" s="32" t="s">
        <v>91</v>
      </c>
      <c r="E59" s="115" t="s">
        <v>100</v>
      </c>
      <c r="F59" s="115" t="s">
        <v>101</v>
      </c>
      <c r="G59" s="115" t="s">
        <v>102</v>
      </c>
      <c r="H59" s="34" t="s">
        <v>103</v>
      </c>
      <c r="I59" s="114">
        <v>6330000</v>
      </c>
      <c r="J59" s="114">
        <v>4568000</v>
      </c>
      <c r="K59" s="35">
        <v>184000</v>
      </c>
      <c r="L59" s="35"/>
      <c r="M59" s="35">
        <v>4384000</v>
      </c>
      <c r="N59" s="35"/>
      <c r="O59" s="35"/>
      <c r="P59" s="66"/>
      <c r="Q59" s="66"/>
      <c r="R59" s="66"/>
      <c r="S59" s="66"/>
      <c r="T59" s="67"/>
      <c r="U59" s="106"/>
      <c r="V59" s="107">
        <v>2085145</v>
      </c>
      <c r="W59" s="85">
        <v>121303.97765567683</v>
      </c>
      <c r="X59" s="110"/>
      <c r="Y59" s="110"/>
      <c r="Z59" s="38">
        <v>4.8263067559824802E-6</v>
      </c>
      <c r="AA59" s="39"/>
      <c r="AB59" s="39"/>
      <c r="AC59" s="40"/>
      <c r="AD59" s="36"/>
      <c r="AE59" s="41"/>
      <c r="AF59" s="43"/>
      <c r="AG59" s="44"/>
      <c r="AH59" s="45"/>
      <c r="AI59" s="41"/>
      <c r="AJ59" s="41"/>
      <c r="AK59" s="41"/>
      <c r="AL59" s="41"/>
      <c r="AM59" s="46"/>
      <c r="AN59" s="46"/>
      <c r="AO59" s="44"/>
      <c r="AP59" s="45"/>
      <c r="AQ59" s="41">
        <v>10</v>
      </c>
      <c r="AR59" s="47"/>
      <c r="AS59" s="41">
        <v>6</v>
      </c>
      <c r="AT59" s="47"/>
      <c r="AU59" s="44">
        <v>6</v>
      </c>
      <c r="AV59" s="49"/>
      <c r="AW59" s="55"/>
      <c r="AX59" s="61"/>
      <c r="AY59" s="50"/>
      <c r="AZ59" s="51"/>
      <c r="BA59" s="44">
        <v>0</v>
      </c>
      <c r="BB59" s="127">
        <f t="shared" si="2"/>
        <v>22</v>
      </c>
      <c r="BC59" s="58" t="s">
        <v>74</v>
      </c>
      <c r="BD59" s="95" t="s">
        <v>74</v>
      </c>
      <c r="BE59" s="91">
        <f t="shared" si="3"/>
        <v>22.000004826306757</v>
      </c>
      <c r="BF59" s="102" t="s">
        <v>368</v>
      </c>
    </row>
    <row r="60" spans="1:58" ht="66" x14ac:dyDescent="0.3">
      <c r="A60">
        <v>56</v>
      </c>
      <c r="B60" s="31" t="s">
        <v>85</v>
      </c>
      <c r="C60" s="32" t="s">
        <v>99</v>
      </c>
      <c r="D60" s="32" t="s">
        <v>91</v>
      </c>
      <c r="E60" s="115" t="s">
        <v>104</v>
      </c>
      <c r="F60" s="115" t="s">
        <v>105</v>
      </c>
      <c r="G60" s="115" t="s">
        <v>106</v>
      </c>
      <c r="H60" s="34" t="s">
        <v>107</v>
      </c>
      <c r="I60" s="114">
        <v>555125</v>
      </c>
      <c r="J60" s="114">
        <v>256000</v>
      </c>
      <c r="K60" s="35">
        <v>256000</v>
      </c>
      <c r="L60" s="35"/>
      <c r="M60" s="35"/>
      <c r="N60" s="35"/>
      <c r="O60" s="35"/>
      <c r="P60" s="66"/>
      <c r="Q60" s="66"/>
      <c r="R60" s="66"/>
      <c r="S60" s="66"/>
      <c r="T60" s="67"/>
      <c r="U60" s="106"/>
      <c r="V60" s="106"/>
      <c r="W60" s="85">
        <v>141535.51243452929</v>
      </c>
      <c r="X60" s="110"/>
      <c r="Y60" s="110"/>
      <c r="Z60" s="38">
        <v>3.1649102764225084E-7</v>
      </c>
      <c r="AA60" s="39"/>
      <c r="AB60" s="39"/>
      <c r="AC60" s="40"/>
      <c r="AD60" s="36"/>
      <c r="AE60" s="41"/>
      <c r="AF60" s="43"/>
      <c r="AG60" s="44"/>
      <c r="AH60" s="45"/>
      <c r="AI60" s="41"/>
      <c r="AJ60" s="41"/>
      <c r="AK60" s="41"/>
      <c r="AL60" s="41"/>
      <c r="AM60" s="46"/>
      <c r="AN60" s="46"/>
      <c r="AO60" s="44"/>
      <c r="AP60" s="45"/>
      <c r="AQ60" s="41">
        <v>8</v>
      </c>
      <c r="AR60" s="47"/>
      <c r="AS60" s="41">
        <v>8</v>
      </c>
      <c r="AT60" s="47"/>
      <c r="AU60" s="44">
        <v>6</v>
      </c>
      <c r="AV60" s="49"/>
      <c r="AW60" s="55"/>
      <c r="AX60" s="61"/>
      <c r="AY60" s="50"/>
      <c r="AZ60" s="51"/>
      <c r="BA60" s="44">
        <v>0</v>
      </c>
      <c r="BB60" s="127">
        <f t="shared" si="2"/>
        <v>22</v>
      </c>
      <c r="BC60" s="58" t="s">
        <v>74</v>
      </c>
      <c r="BD60" s="95" t="s">
        <v>74</v>
      </c>
      <c r="BE60" s="91">
        <f t="shared" si="3"/>
        <v>22.000000316491029</v>
      </c>
      <c r="BF60" s="102"/>
    </row>
    <row r="61" spans="1:58" ht="66" x14ac:dyDescent="0.3">
      <c r="A61">
        <v>57</v>
      </c>
      <c r="B61" s="31" t="s">
        <v>219</v>
      </c>
      <c r="C61" s="32" t="s">
        <v>156</v>
      </c>
      <c r="D61" s="32" t="s">
        <v>63</v>
      </c>
      <c r="E61" s="32" t="s">
        <v>196</v>
      </c>
      <c r="F61" s="34" t="s">
        <v>197</v>
      </c>
      <c r="G61" s="34" t="s">
        <v>244</v>
      </c>
      <c r="H61" s="34" t="s">
        <v>245</v>
      </c>
      <c r="I61" s="114">
        <v>6842118</v>
      </c>
      <c r="J61" s="114">
        <v>2668426</v>
      </c>
      <c r="K61" s="35"/>
      <c r="L61" s="35"/>
      <c r="M61" s="35"/>
      <c r="N61" s="35">
        <v>2668426</v>
      </c>
      <c r="O61" s="35"/>
      <c r="P61" s="66"/>
      <c r="Q61" s="66"/>
      <c r="R61" s="66"/>
      <c r="S61" s="66"/>
      <c r="T61" s="67"/>
      <c r="U61" s="106"/>
      <c r="V61" s="107">
        <v>629248</v>
      </c>
      <c r="W61" s="85">
        <v>59801.77476425701</v>
      </c>
      <c r="X61" s="110"/>
      <c r="Y61" s="110"/>
      <c r="Z61" s="38">
        <v>1.9081317969462021E-2</v>
      </c>
      <c r="AA61" s="39"/>
      <c r="AB61" s="36">
        <v>8</v>
      </c>
      <c r="AC61" s="93"/>
      <c r="AD61" s="36">
        <v>5</v>
      </c>
      <c r="AE61" s="41">
        <v>11</v>
      </c>
      <c r="AF61" s="41">
        <v>5</v>
      </c>
      <c r="AG61" s="44">
        <v>5</v>
      </c>
      <c r="AH61" s="45"/>
      <c r="AI61" s="41"/>
      <c r="AJ61" s="41"/>
      <c r="AK61" s="41"/>
      <c r="AL61" s="41"/>
      <c r="AM61" s="46"/>
      <c r="AN61" s="46"/>
      <c r="AO61" s="44"/>
      <c r="AP61" s="45"/>
      <c r="AQ61" s="41"/>
      <c r="AR61" s="47"/>
      <c r="AS61" s="41"/>
      <c r="AT61" s="39"/>
      <c r="AU61" s="38"/>
      <c r="AV61" s="49"/>
      <c r="AW61" s="62"/>
      <c r="AX61" s="63"/>
      <c r="AY61" s="50"/>
      <c r="AZ61" s="51"/>
      <c r="BA61" s="44">
        <v>0</v>
      </c>
      <c r="BB61" s="127">
        <f t="shared" si="2"/>
        <v>21</v>
      </c>
      <c r="BC61" s="58" t="s">
        <v>68</v>
      </c>
      <c r="BD61" s="95" t="s">
        <v>74</v>
      </c>
      <c r="BE61" s="91">
        <f t="shared" si="3"/>
        <v>21.019081317969462</v>
      </c>
      <c r="BF61" s="102" t="s">
        <v>364</v>
      </c>
    </row>
    <row r="62" spans="1:58" ht="39.6" x14ac:dyDescent="0.3">
      <c r="A62">
        <v>58</v>
      </c>
      <c r="B62" s="31" t="s">
        <v>190</v>
      </c>
      <c r="C62" s="32" t="s">
        <v>156</v>
      </c>
      <c r="D62" s="32" t="s">
        <v>63</v>
      </c>
      <c r="E62" s="32" t="s">
        <v>196</v>
      </c>
      <c r="F62" s="33" t="s">
        <v>197</v>
      </c>
      <c r="G62" s="34" t="s">
        <v>198</v>
      </c>
      <c r="H62" s="34" t="s">
        <v>347</v>
      </c>
      <c r="I62" s="114">
        <v>26521313</v>
      </c>
      <c r="J62" s="114">
        <v>10343312</v>
      </c>
      <c r="K62" s="35"/>
      <c r="L62" s="35"/>
      <c r="M62" s="35"/>
      <c r="N62" s="35">
        <v>10343312</v>
      </c>
      <c r="O62" s="35"/>
      <c r="P62" s="66"/>
      <c r="Q62" s="66"/>
      <c r="R62" s="66"/>
      <c r="S62" s="66"/>
      <c r="T62" s="67"/>
      <c r="U62" s="106"/>
      <c r="V62" s="106"/>
      <c r="W62" s="85">
        <v>60902.805182197502</v>
      </c>
      <c r="X62" s="110"/>
      <c r="Y62" s="110"/>
      <c r="Z62" s="38">
        <v>1.6451819661086487E-2</v>
      </c>
      <c r="AA62" s="39"/>
      <c r="AB62" s="36">
        <v>10</v>
      </c>
      <c r="AC62" s="40"/>
      <c r="AD62" s="36">
        <v>0</v>
      </c>
      <c r="AE62" s="41">
        <v>11</v>
      </c>
      <c r="AF62" s="41">
        <v>5</v>
      </c>
      <c r="AG62" s="44">
        <v>5</v>
      </c>
      <c r="AH62" s="45"/>
      <c r="AI62" s="41"/>
      <c r="AJ62" s="41"/>
      <c r="AK62" s="41"/>
      <c r="AL62" s="41"/>
      <c r="AM62" s="46"/>
      <c r="AN62" s="46"/>
      <c r="AO62" s="44"/>
      <c r="AP62" s="45"/>
      <c r="AQ62" s="41"/>
      <c r="AR62" s="47"/>
      <c r="AS62" s="41"/>
      <c r="AT62" s="39"/>
      <c r="AU62" s="38"/>
      <c r="AV62" s="49"/>
      <c r="AW62" s="55"/>
      <c r="AX62" s="61"/>
      <c r="AY62" s="50"/>
      <c r="AZ62" s="51"/>
      <c r="BA62" s="44">
        <v>0</v>
      </c>
      <c r="BB62" s="127">
        <f t="shared" si="2"/>
        <v>21</v>
      </c>
      <c r="BC62" s="58" t="s">
        <v>68</v>
      </c>
      <c r="BD62" s="95" t="s">
        <v>74</v>
      </c>
      <c r="BE62" s="91">
        <f t="shared" si="3"/>
        <v>21.016451819661086</v>
      </c>
      <c r="BF62" s="102"/>
    </row>
    <row r="63" spans="1:58" ht="79.2" x14ac:dyDescent="0.3">
      <c r="A63">
        <v>59</v>
      </c>
      <c r="B63" s="31" t="s">
        <v>219</v>
      </c>
      <c r="C63" s="32" t="s">
        <v>156</v>
      </c>
      <c r="D63" s="32" t="s">
        <v>63</v>
      </c>
      <c r="E63" s="32" t="s">
        <v>238</v>
      </c>
      <c r="F63" s="33" t="s">
        <v>197</v>
      </c>
      <c r="G63" s="34" t="s">
        <v>239</v>
      </c>
      <c r="H63" s="34" t="s">
        <v>240</v>
      </c>
      <c r="I63" s="114">
        <v>5534821</v>
      </c>
      <c r="J63" s="114">
        <v>2412615</v>
      </c>
      <c r="K63" s="35"/>
      <c r="L63" s="35"/>
      <c r="M63" s="35"/>
      <c r="N63" s="35">
        <v>3297674</v>
      </c>
      <c r="O63" s="35"/>
      <c r="P63" s="66"/>
      <c r="Q63" s="66"/>
      <c r="R63" s="66"/>
      <c r="S63" s="66"/>
      <c r="T63" s="67"/>
      <c r="U63" s="106"/>
      <c r="V63" s="106"/>
      <c r="W63" s="85">
        <v>27785.058883215381</v>
      </c>
      <c r="X63" s="110"/>
      <c r="Y63" s="110"/>
      <c r="Z63" s="38">
        <v>1.4227392602950395</v>
      </c>
      <c r="AA63" s="39"/>
      <c r="AB63" s="36">
        <v>10</v>
      </c>
      <c r="AC63" s="93"/>
      <c r="AD63" s="36">
        <v>0</v>
      </c>
      <c r="AE63" s="41">
        <v>7</v>
      </c>
      <c r="AF63" s="41">
        <v>5</v>
      </c>
      <c r="AG63" s="44">
        <v>5</v>
      </c>
      <c r="AH63" s="45"/>
      <c r="AI63" s="41"/>
      <c r="AJ63" s="41"/>
      <c r="AK63" s="41"/>
      <c r="AL63" s="41"/>
      <c r="AM63" s="46"/>
      <c r="AN63" s="46"/>
      <c r="AO63" s="44"/>
      <c r="AP63" s="36"/>
      <c r="AQ63" s="41"/>
      <c r="AR63" s="47"/>
      <c r="AS63" s="41"/>
      <c r="AT63" s="47"/>
      <c r="AU63" s="38"/>
      <c r="AV63" s="49"/>
      <c r="AW63" s="55"/>
      <c r="AX63" s="61"/>
      <c r="AY63" s="50"/>
      <c r="AZ63" s="51"/>
      <c r="BA63" s="44">
        <v>2</v>
      </c>
      <c r="BB63" s="127">
        <f t="shared" si="2"/>
        <v>19</v>
      </c>
      <c r="BC63" s="58" t="s">
        <v>68</v>
      </c>
      <c r="BD63" s="95" t="s">
        <v>74</v>
      </c>
      <c r="BE63" s="91">
        <f t="shared" si="3"/>
        <v>20.422739260295039</v>
      </c>
      <c r="BF63" s="102"/>
    </row>
    <row r="64" spans="1:58" ht="52.8" x14ac:dyDescent="0.3">
      <c r="A64">
        <v>60</v>
      </c>
      <c r="B64" s="31" t="s">
        <v>85</v>
      </c>
      <c r="C64" s="32" t="s">
        <v>156</v>
      </c>
      <c r="D64" s="32" t="s">
        <v>91</v>
      </c>
      <c r="E64" s="115" t="s">
        <v>161</v>
      </c>
      <c r="F64" s="115" t="s">
        <v>162</v>
      </c>
      <c r="G64" s="115" t="s">
        <v>163</v>
      </c>
      <c r="H64" s="34" t="s">
        <v>164</v>
      </c>
      <c r="I64" s="114">
        <v>1084716</v>
      </c>
      <c r="J64" s="114">
        <v>731054</v>
      </c>
      <c r="K64" s="35">
        <v>69075</v>
      </c>
      <c r="L64" s="35">
        <v>661979</v>
      </c>
      <c r="M64" s="35"/>
      <c r="N64" s="35"/>
      <c r="O64" s="35"/>
      <c r="P64" s="66"/>
      <c r="Q64" s="66"/>
      <c r="R64" s="66"/>
      <c r="S64" s="66"/>
      <c r="T64" s="67"/>
      <c r="U64" s="106"/>
      <c r="V64" s="107"/>
      <c r="W64" s="85">
        <v>143710.90232148831</v>
      </c>
      <c r="X64" s="110"/>
      <c r="Y64" s="110"/>
      <c r="Z64" s="38">
        <v>2.3611980306334017E-7</v>
      </c>
      <c r="AA64" s="39"/>
      <c r="AB64" s="39"/>
      <c r="AC64" s="40"/>
      <c r="AD64" s="39"/>
      <c r="AE64" s="41"/>
      <c r="AF64" s="43"/>
      <c r="AG64" s="44"/>
      <c r="AH64" s="45"/>
      <c r="AI64" s="41"/>
      <c r="AJ64" s="41"/>
      <c r="AK64" s="41"/>
      <c r="AL64" s="41"/>
      <c r="AM64" s="46"/>
      <c r="AN64" s="46"/>
      <c r="AO64" s="44"/>
      <c r="AP64" s="36"/>
      <c r="AQ64" s="41">
        <v>10</v>
      </c>
      <c r="AR64" s="47"/>
      <c r="AS64" s="41">
        <v>2</v>
      </c>
      <c r="AT64" s="48"/>
      <c r="AU64" s="44">
        <v>6</v>
      </c>
      <c r="AV64" s="49"/>
      <c r="AW64" s="50"/>
      <c r="AX64" s="63"/>
      <c r="AY64" s="50"/>
      <c r="AZ64" s="51"/>
      <c r="BA64" s="44">
        <v>0</v>
      </c>
      <c r="BB64" s="127">
        <f t="shared" si="2"/>
        <v>18</v>
      </c>
      <c r="BC64" s="58" t="s">
        <v>74</v>
      </c>
      <c r="BD64" s="95" t="s">
        <v>74</v>
      </c>
      <c r="BE64" s="91">
        <f t="shared" si="3"/>
        <v>18.000000236119803</v>
      </c>
      <c r="BF64" s="102" t="s">
        <v>353</v>
      </c>
    </row>
    <row r="65" spans="1:58" ht="26.4" x14ac:dyDescent="0.3">
      <c r="A65">
        <v>61</v>
      </c>
      <c r="B65" s="31" t="s">
        <v>219</v>
      </c>
      <c r="C65" s="32" t="s">
        <v>62</v>
      </c>
      <c r="D65" s="32" t="s">
        <v>220</v>
      </c>
      <c r="E65" s="32" t="s">
        <v>221</v>
      </c>
      <c r="F65" s="33" t="s">
        <v>222</v>
      </c>
      <c r="G65" s="34" t="s">
        <v>223</v>
      </c>
      <c r="H65" s="34" t="s">
        <v>224</v>
      </c>
      <c r="I65" s="114">
        <v>7714200</v>
      </c>
      <c r="J65" s="114">
        <v>4218000</v>
      </c>
      <c r="K65" s="35"/>
      <c r="L65" s="35"/>
      <c r="M65" s="35"/>
      <c r="N65" s="35">
        <v>4218000</v>
      </c>
      <c r="O65" s="35"/>
      <c r="P65" s="66"/>
      <c r="Q65" s="66"/>
      <c r="R65" s="66"/>
      <c r="S65" s="66"/>
      <c r="T65" s="67"/>
      <c r="U65" s="106"/>
      <c r="V65" s="106"/>
      <c r="W65" s="85">
        <v>31687.187195835988</v>
      </c>
      <c r="X65" s="110"/>
      <c r="Y65" s="110"/>
      <c r="Z65" s="38">
        <v>0.84121495914370048</v>
      </c>
      <c r="AA65" s="39"/>
      <c r="AB65" s="36">
        <v>6</v>
      </c>
      <c r="AC65" s="93"/>
      <c r="AD65" s="36">
        <v>4</v>
      </c>
      <c r="AE65" s="41">
        <v>10</v>
      </c>
      <c r="AF65" s="41">
        <v>1</v>
      </c>
      <c r="AG65" s="44">
        <v>0</v>
      </c>
      <c r="AH65" s="45"/>
      <c r="AI65" s="41"/>
      <c r="AJ65" s="41"/>
      <c r="AK65" s="41"/>
      <c r="AL65" s="41"/>
      <c r="AM65" s="46"/>
      <c r="AN65" s="46"/>
      <c r="AO65" s="38"/>
      <c r="AP65" s="36"/>
      <c r="AQ65" s="41"/>
      <c r="AR65" s="47"/>
      <c r="AS65" s="41"/>
      <c r="AT65" s="47"/>
      <c r="AU65" s="38"/>
      <c r="AV65" s="49"/>
      <c r="AW65" s="50"/>
      <c r="AX65" s="63"/>
      <c r="AY65" s="50"/>
      <c r="AZ65" s="51"/>
      <c r="BA65" s="44">
        <v>6</v>
      </c>
      <c r="BB65" s="127">
        <f t="shared" si="2"/>
        <v>17</v>
      </c>
      <c r="BC65" s="58" t="s">
        <v>68</v>
      </c>
      <c r="BD65" s="95" t="s">
        <v>74</v>
      </c>
      <c r="BE65" s="91">
        <f t="shared" si="3"/>
        <v>17.841214959143702</v>
      </c>
      <c r="BF65" s="102"/>
    </row>
    <row r="66" spans="1:58" ht="26.4" x14ac:dyDescent="0.3">
      <c r="A66">
        <v>62</v>
      </c>
      <c r="B66" s="31" t="s">
        <v>219</v>
      </c>
      <c r="C66" s="32" t="s">
        <v>156</v>
      </c>
      <c r="D66" s="59" t="s">
        <v>63</v>
      </c>
      <c r="E66" s="59" t="s">
        <v>241</v>
      </c>
      <c r="F66" s="34" t="s">
        <v>197</v>
      </c>
      <c r="G66" s="34" t="s">
        <v>242</v>
      </c>
      <c r="H66" s="34" t="s">
        <v>243</v>
      </c>
      <c r="I66" s="114">
        <v>7495433</v>
      </c>
      <c r="J66" s="114">
        <v>4273668</v>
      </c>
      <c r="K66" s="35"/>
      <c r="L66" s="35"/>
      <c r="M66" s="35"/>
      <c r="N66" s="35">
        <v>4273668</v>
      </c>
      <c r="O66" s="35"/>
      <c r="P66" s="66"/>
      <c r="Q66" s="66"/>
      <c r="R66" s="66"/>
      <c r="S66" s="66"/>
      <c r="T66" s="67"/>
      <c r="U66" s="106"/>
      <c r="V66" s="106"/>
      <c r="W66" s="85" t="s">
        <v>170</v>
      </c>
      <c r="X66" s="110"/>
      <c r="Y66" s="110"/>
      <c r="Z66" s="38">
        <v>0</v>
      </c>
      <c r="AA66" s="39"/>
      <c r="AB66" s="36">
        <v>8</v>
      </c>
      <c r="AC66" s="93"/>
      <c r="AD66" s="36">
        <v>0</v>
      </c>
      <c r="AE66" s="41">
        <v>7</v>
      </c>
      <c r="AF66" s="41">
        <v>5</v>
      </c>
      <c r="AG66" s="44">
        <v>5</v>
      </c>
      <c r="AH66" s="45"/>
      <c r="AI66" s="41"/>
      <c r="AJ66" s="41"/>
      <c r="AK66" s="41"/>
      <c r="AL66" s="41"/>
      <c r="AM66" s="46"/>
      <c r="AN66" s="46"/>
      <c r="AO66" s="44"/>
      <c r="AP66" s="36"/>
      <c r="AQ66" s="41"/>
      <c r="AR66" s="47"/>
      <c r="AS66" s="41"/>
      <c r="AT66" s="47"/>
      <c r="AU66" s="38"/>
      <c r="AV66" s="49"/>
      <c r="AW66" s="58"/>
      <c r="AX66" s="109"/>
      <c r="AY66" s="58"/>
      <c r="AZ66" s="60"/>
      <c r="BA66" s="44">
        <v>0</v>
      </c>
      <c r="BB66" s="127">
        <f t="shared" si="2"/>
        <v>17</v>
      </c>
      <c r="BC66" s="58" t="s">
        <v>68</v>
      </c>
      <c r="BD66" s="95" t="s">
        <v>74</v>
      </c>
      <c r="BE66" s="91">
        <f t="shared" si="3"/>
        <v>17</v>
      </c>
      <c r="BF66" s="102"/>
    </row>
    <row r="67" spans="1:58" ht="39.6" x14ac:dyDescent="0.3">
      <c r="A67">
        <v>63</v>
      </c>
      <c r="B67" s="31" t="s">
        <v>85</v>
      </c>
      <c r="C67" s="32" t="s">
        <v>141</v>
      </c>
      <c r="D67" s="32" t="s">
        <v>91</v>
      </c>
      <c r="E67" s="115" t="s">
        <v>146</v>
      </c>
      <c r="F67" s="115" t="s">
        <v>147</v>
      </c>
      <c r="G67" s="115" t="s">
        <v>148</v>
      </c>
      <c r="H67" s="34" t="s">
        <v>149</v>
      </c>
      <c r="I67" s="114">
        <v>653262</v>
      </c>
      <c r="J67" s="114">
        <v>85600</v>
      </c>
      <c r="K67" s="35">
        <v>85600</v>
      </c>
      <c r="L67" s="35"/>
      <c r="M67" s="35"/>
      <c r="N67" s="35"/>
      <c r="O67" s="35"/>
      <c r="P67" s="66"/>
      <c r="Q67" s="66"/>
      <c r="R67" s="66"/>
      <c r="S67" s="66"/>
      <c r="T67" s="67"/>
      <c r="U67" s="106"/>
      <c r="V67" s="107"/>
      <c r="W67" s="85">
        <v>118388.15987076868</v>
      </c>
      <c r="X67" s="110"/>
      <c r="Y67" s="110"/>
      <c r="Z67" s="38">
        <v>7.1474032354440396E-6</v>
      </c>
      <c r="AA67" s="39"/>
      <c r="AB67" s="39"/>
      <c r="AC67" s="40"/>
      <c r="AD67" s="39"/>
      <c r="AE67" s="41"/>
      <c r="AF67" s="43"/>
      <c r="AG67" s="44"/>
      <c r="AH67" s="45"/>
      <c r="AI67" s="41"/>
      <c r="AJ67" s="41"/>
      <c r="AK67" s="41"/>
      <c r="AL67" s="41"/>
      <c r="AM67" s="46"/>
      <c r="AN67" s="46"/>
      <c r="AO67" s="44"/>
      <c r="AP67" s="45"/>
      <c r="AQ67" s="41">
        <v>6</v>
      </c>
      <c r="AR67" s="47"/>
      <c r="AS67" s="41">
        <v>4</v>
      </c>
      <c r="AT67" s="48"/>
      <c r="AU67" s="44">
        <v>6</v>
      </c>
      <c r="AV67" s="49"/>
      <c r="AW67" s="50"/>
      <c r="AX67" s="63"/>
      <c r="AY67" s="50"/>
      <c r="AZ67" s="51"/>
      <c r="BA67" s="44">
        <v>0</v>
      </c>
      <c r="BB67" s="127">
        <f t="shared" si="2"/>
        <v>16</v>
      </c>
      <c r="BC67" s="58" t="s">
        <v>74</v>
      </c>
      <c r="BD67" s="95" t="s">
        <v>74</v>
      </c>
      <c r="BE67" s="91">
        <f t="shared" si="3"/>
        <v>16.000007147403235</v>
      </c>
      <c r="BF67" s="102" t="s">
        <v>353</v>
      </c>
    </row>
    <row r="68" spans="1:58" ht="26.4" x14ac:dyDescent="0.3">
      <c r="A68">
        <v>64</v>
      </c>
      <c r="B68" s="31" t="s">
        <v>219</v>
      </c>
      <c r="C68" s="32" t="s">
        <v>99</v>
      </c>
      <c r="D68" s="32" t="s">
        <v>220</v>
      </c>
      <c r="E68" s="32" t="s">
        <v>225</v>
      </c>
      <c r="F68" s="33" t="s">
        <v>222</v>
      </c>
      <c r="G68" s="34" t="s">
        <v>226</v>
      </c>
      <c r="H68" s="34" t="s">
        <v>227</v>
      </c>
      <c r="I68" s="114">
        <v>1144000</v>
      </c>
      <c r="J68" s="114">
        <v>800000</v>
      </c>
      <c r="K68" s="35"/>
      <c r="L68" s="35"/>
      <c r="M68" s="35">
        <v>800000</v>
      </c>
      <c r="N68" s="35"/>
      <c r="O68" s="35"/>
      <c r="P68" s="66"/>
      <c r="Q68" s="66"/>
      <c r="R68" s="66"/>
      <c r="S68" s="66"/>
      <c r="T68" s="67"/>
      <c r="U68" s="106"/>
      <c r="V68" s="106"/>
      <c r="W68" s="85">
        <v>17639.977267573868</v>
      </c>
      <c r="X68" s="110"/>
      <c r="Y68" s="110"/>
      <c r="Z68" s="38">
        <v>5.5778462091974852</v>
      </c>
      <c r="AA68" s="39"/>
      <c r="AB68" s="36">
        <v>8</v>
      </c>
      <c r="AC68" s="93"/>
      <c r="AD68" s="36">
        <v>0</v>
      </c>
      <c r="AE68" s="41">
        <v>4</v>
      </c>
      <c r="AF68" s="41">
        <v>4</v>
      </c>
      <c r="AG68" s="44">
        <v>0</v>
      </c>
      <c r="AH68" s="45"/>
      <c r="AI68" s="41"/>
      <c r="AJ68" s="41"/>
      <c r="AK68" s="41"/>
      <c r="AL68" s="41"/>
      <c r="AM68" s="46"/>
      <c r="AN68" s="46"/>
      <c r="AO68" s="44"/>
      <c r="AP68" s="36"/>
      <c r="AQ68" s="41"/>
      <c r="AR68" s="47"/>
      <c r="AS68" s="41"/>
      <c r="AT68" s="43"/>
      <c r="AU68" s="38"/>
      <c r="AV68" s="49"/>
      <c r="AW68" s="50"/>
      <c r="AX68" s="63"/>
      <c r="AY68" s="50"/>
      <c r="AZ68" s="51"/>
      <c r="BA68" s="44">
        <v>2</v>
      </c>
      <c r="BB68" s="127">
        <f t="shared" si="2"/>
        <v>10</v>
      </c>
      <c r="BC68" s="58" t="s">
        <v>68</v>
      </c>
      <c r="BD68" s="95" t="s">
        <v>74</v>
      </c>
      <c r="BE68" s="91">
        <f t="shared" si="3"/>
        <v>15.577846209197485</v>
      </c>
      <c r="BF68" s="102"/>
    </row>
    <row r="69" spans="1:58" ht="26.4" x14ac:dyDescent="0.3">
      <c r="A69">
        <v>65</v>
      </c>
      <c r="B69" s="31" t="s">
        <v>219</v>
      </c>
      <c r="C69" s="32" t="s">
        <v>165</v>
      </c>
      <c r="D69" s="32" t="s">
        <v>220</v>
      </c>
      <c r="E69" s="32" t="s">
        <v>252</v>
      </c>
      <c r="F69" s="33" t="s">
        <v>222</v>
      </c>
      <c r="G69" s="34" t="s">
        <v>253</v>
      </c>
      <c r="H69" s="34" t="s">
        <v>254</v>
      </c>
      <c r="I69" s="114">
        <v>516840</v>
      </c>
      <c r="J69" s="114">
        <v>350000</v>
      </c>
      <c r="K69" s="35"/>
      <c r="L69" s="35">
        <v>350000</v>
      </c>
      <c r="M69" s="35"/>
      <c r="N69" s="35"/>
      <c r="O69" s="35"/>
      <c r="P69" s="66"/>
      <c r="Q69" s="66"/>
      <c r="R69" s="66"/>
      <c r="S69" s="66"/>
      <c r="T69" s="67"/>
      <c r="U69" s="106"/>
      <c r="V69" s="106"/>
      <c r="W69" s="85">
        <v>68183.471320052937</v>
      </c>
      <c r="X69" s="110"/>
      <c r="Y69" s="110"/>
      <c r="Z69" s="38">
        <v>6.1716286722487716E-3</v>
      </c>
      <c r="AA69" s="39"/>
      <c r="AB69" s="36">
        <v>10</v>
      </c>
      <c r="AC69" s="93"/>
      <c r="AD69" s="36">
        <v>4</v>
      </c>
      <c r="AE69" s="41">
        <v>11</v>
      </c>
      <c r="AF69" s="41">
        <v>4</v>
      </c>
      <c r="AG69" s="44">
        <v>0</v>
      </c>
      <c r="AH69" s="45"/>
      <c r="AI69" s="41"/>
      <c r="AJ69" s="41"/>
      <c r="AK69" s="41"/>
      <c r="AL69" s="41"/>
      <c r="AM69" s="46"/>
      <c r="AN69" s="46"/>
      <c r="AO69" s="38"/>
      <c r="AP69" s="36"/>
      <c r="AQ69" s="41"/>
      <c r="AR69" s="47"/>
      <c r="AS69" s="41"/>
      <c r="AT69" s="39"/>
      <c r="AU69" s="38"/>
      <c r="AV69" s="49"/>
      <c r="AW69" s="50"/>
      <c r="AX69" s="63"/>
      <c r="AY69" s="50"/>
      <c r="AZ69" s="51"/>
      <c r="BA69" s="44">
        <v>0</v>
      </c>
      <c r="BB69" s="127">
        <f t="shared" si="2"/>
        <v>15</v>
      </c>
      <c r="BC69" s="58" t="s">
        <v>68</v>
      </c>
      <c r="BD69" s="95" t="s">
        <v>74</v>
      </c>
      <c r="BE69" s="91">
        <f t="shared" si="3"/>
        <v>15.006171628672249</v>
      </c>
      <c r="BF69" s="102"/>
    </row>
    <row r="70" spans="1:58" ht="26.4" x14ac:dyDescent="0.3">
      <c r="A70">
        <v>66</v>
      </c>
      <c r="B70" s="31" t="s">
        <v>219</v>
      </c>
      <c r="C70" s="32" t="s">
        <v>156</v>
      </c>
      <c r="D70" s="32" t="s">
        <v>220</v>
      </c>
      <c r="E70" s="32" t="s">
        <v>246</v>
      </c>
      <c r="F70" s="33" t="s">
        <v>222</v>
      </c>
      <c r="G70" s="34" t="s">
        <v>247</v>
      </c>
      <c r="H70" s="34" t="s">
        <v>248</v>
      </c>
      <c r="I70" s="114">
        <v>767000</v>
      </c>
      <c r="J70" s="114">
        <v>520000</v>
      </c>
      <c r="K70" s="35">
        <v>520000</v>
      </c>
      <c r="L70" s="35"/>
      <c r="M70" s="35"/>
      <c r="N70" s="35"/>
      <c r="O70" s="35"/>
      <c r="P70" s="66"/>
      <c r="Q70" s="66"/>
      <c r="R70" s="66"/>
      <c r="S70" s="66"/>
      <c r="T70" s="67"/>
      <c r="U70" s="106"/>
      <c r="V70" s="106"/>
      <c r="W70" s="85">
        <v>37714.800080359477</v>
      </c>
      <c r="X70" s="110"/>
      <c r="Y70" s="110"/>
      <c r="Z70" s="38">
        <v>0.37357552065886218</v>
      </c>
      <c r="AA70" s="39"/>
      <c r="AB70" s="36">
        <v>6</v>
      </c>
      <c r="AC70" s="93"/>
      <c r="AD70" s="36">
        <v>0</v>
      </c>
      <c r="AE70" s="41">
        <v>9</v>
      </c>
      <c r="AF70" s="41">
        <v>2</v>
      </c>
      <c r="AG70" s="44">
        <v>0</v>
      </c>
      <c r="AH70" s="45"/>
      <c r="AI70" s="41"/>
      <c r="AJ70" s="41"/>
      <c r="AK70" s="41"/>
      <c r="AL70" s="41"/>
      <c r="AM70" s="46"/>
      <c r="AN70" s="46"/>
      <c r="AO70" s="44"/>
      <c r="AP70" s="36"/>
      <c r="AQ70" s="41"/>
      <c r="AR70" s="47"/>
      <c r="AS70" s="41"/>
      <c r="AT70" s="48"/>
      <c r="AU70" s="38"/>
      <c r="AV70" s="49"/>
      <c r="AW70" s="50"/>
      <c r="AX70" s="63"/>
      <c r="AY70" s="50"/>
      <c r="AZ70" s="51"/>
      <c r="BA70" s="44">
        <v>0</v>
      </c>
      <c r="BB70" s="127">
        <f t="shared" ref="BB70:BB72" si="4">AE70+AF70+AG70+AI70+AM70+AN70+AO70+AQ70+AS70+AU70+AV70+AX70+AZ70+BA70</f>
        <v>11</v>
      </c>
      <c r="BC70" s="58" t="s">
        <v>68</v>
      </c>
      <c r="BD70" s="95" t="s">
        <v>74</v>
      </c>
      <c r="BE70" s="91">
        <f t="shared" si="3"/>
        <v>11.373575520658862</v>
      </c>
      <c r="BF70" s="102"/>
    </row>
    <row r="71" spans="1:58" ht="26.4" x14ac:dyDescent="0.3">
      <c r="A71">
        <v>67</v>
      </c>
      <c r="B71" s="31" t="s">
        <v>219</v>
      </c>
      <c r="C71" s="32" t="s">
        <v>191</v>
      </c>
      <c r="D71" s="32" t="s">
        <v>220</v>
      </c>
      <c r="E71" s="32" t="s">
        <v>228</v>
      </c>
      <c r="F71" s="33" t="s">
        <v>222</v>
      </c>
      <c r="G71" s="34" t="s">
        <v>229</v>
      </c>
      <c r="H71" s="34" t="s">
        <v>230</v>
      </c>
      <c r="I71" s="114">
        <v>2314940</v>
      </c>
      <c r="J71" s="114">
        <v>1310000</v>
      </c>
      <c r="K71" s="35"/>
      <c r="L71" s="35">
        <v>1310000</v>
      </c>
      <c r="M71" s="35"/>
      <c r="N71" s="35"/>
      <c r="O71" s="35"/>
      <c r="P71" s="66"/>
      <c r="Q71" s="66"/>
      <c r="R71" s="66"/>
      <c r="S71" s="66"/>
      <c r="T71" s="67"/>
      <c r="U71" s="106"/>
      <c r="V71" s="106"/>
      <c r="W71" s="85">
        <v>48351.456936094452</v>
      </c>
      <c r="X71" s="110"/>
      <c r="Y71" s="110"/>
      <c r="Z71" s="38">
        <v>8.91840346970523E-2</v>
      </c>
      <c r="AA71" s="39"/>
      <c r="AB71" s="39"/>
      <c r="AC71" s="40"/>
      <c r="AD71" s="39"/>
      <c r="AE71" s="41">
        <v>4</v>
      </c>
      <c r="AF71" s="41">
        <v>3</v>
      </c>
      <c r="AG71" s="44">
        <v>0</v>
      </c>
      <c r="AH71" s="45"/>
      <c r="AI71" s="41"/>
      <c r="AJ71" s="41"/>
      <c r="AK71" s="48"/>
      <c r="AL71" s="48"/>
      <c r="AM71" s="41"/>
      <c r="AN71" s="46"/>
      <c r="AO71" s="44"/>
      <c r="AP71" s="36"/>
      <c r="AQ71" s="41"/>
      <c r="AR71" s="47"/>
      <c r="AS71" s="41"/>
      <c r="AT71" s="43"/>
      <c r="AU71" s="38"/>
      <c r="AV71" s="49"/>
      <c r="AW71" s="50"/>
      <c r="AX71" s="63"/>
      <c r="AY71" s="50"/>
      <c r="AZ71" s="51"/>
      <c r="BA71" s="44">
        <v>4</v>
      </c>
      <c r="BB71" s="127">
        <f t="shared" si="4"/>
        <v>11</v>
      </c>
      <c r="BC71" s="58" t="s">
        <v>68</v>
      </c>
      <c r="BD71" s="95" t="s">
        <v>74</v>
      </c>
      <c r="BE71" s="91">
        <f t="shared" si="3"/>
        <v>11.089184034697052</v>
      </c>
      <c r="BF71" s="102"/>
    </row>
    <row r="72" spans="1:58" ht="52.8" x14ac:dyDescent="0.3">
      <c r="A72">
        <v>68</v>
      </c>
      <c r="B72" s="31" t="s">
        <v>61</v>
      </c>
      <c r="C72" s="32" t="s">
        <v>75</v>
      </c>
      <c r="D72" s="32" t="s">
        <v>91</v>
      </c>
      <c r="E72" s="32" t="s">
        <v>76</v>
      </c>
      <c r="F72" s="33" t="s">
        <v>77</v>
      </c>
      <c r="G72" s="34" t="s">
        <v>78</v>
      </c>
      <c r="H72" s="34" t="s">
        <v>79</v>
      </c>
      <c r="I72" s="114">
        <v>2132435</v>
      </c>
      <c r="J72" s="114">
        <v>1647000</v>
      </c>
      <c r="K72" s="35"/>
      <c r="L72" s="35">
        <v>135000</v>
      </c>
      <c r="M72" s="35"/>
      <c r="N72" s="35">
        <v>1512000</v>
      </c>
      <c r="O72" s="35"/>
      <c r="P72" s="66"/>
      <c r="Q72" s="66"/>
      <c r="R72" s="66"/>
      <c r="S72" s="66"/>
      <c r="T72" s="67"/>
      <c r="U72" s="106"/>
      <c r="V72" s="106"/>
      <c r="W72" s="85">
        <v>205394.80115374239</v>
      </c>
      <c r="X72" s="110"/>
      <c r="Y72" s="110"/>
      <c r="Z72" s="38">
        <v>5.8279037253536736E-11</v>
      </c>
      <c r="AA72" s="39"/>
      <c r="AB72" s="36"/>
      <c r="AC72" s="40"/>
      <c r="AD72" s="36"/>
      <c r="AE72" s="41"/>
      <c r="AF72" s="43"/>
      <c r="AG72" s="44"/>
      <c r="AH72" s="45"/>
      <c r="AI72" s="41">
        <v>2</v>
      </c>
      <c r="AJ72" s="41"/>
      <c r="AK72" s="54"/>
      <c r="AL72" s="54"/>
      <c r="AM72" s="41">
        <v>0</v>
      </c>
      <c r="AN72" s="41">
        <v>0</v>
      </c>
      <c r="AO72" s="44">
        <v>4.2</v>
      </c>
      <c r="AP72" s="36"/>
      <c r="AQ72" s="41"/>
      <c r="AR72" s="36"/>
      <c r="AS72" s="41"/>
      <c r="AT72" s="36"/>
      <c r="AU72" s="44"/>
      <c r="AV72" s="41"/>
      <c r="AW72" s="233"/>
      <c r="AX72" s="235"/>
      <c r="AY72" s="156"/>
      <c r="AZ72" s="157"/>
      <c r="BA72" s="44">
        <v>4</v>
      </c>
      <c r="BB72" s="127">
        <f t="shared" si="4"/>
        <v>10.199999999999999</v>
      </c>
      <c r="BC72" s="58" t="s">
        <v>68</v>
      </c>
      <c r="BD72" s="95" t="s">
        <v>74</v>
      </c>
      <c r="BE72" s="91">
        <f t="shared" si="3"/>
        <v>10.200000000058278</v>
      </c>
      <c r="BF72" s="102"/>
    </row>
    <row r="73" spans="1:58" ht="26.4" x14ac:dyDescent="0.3">
      <c r="A73">
        <v>69</v>
      </c>
      <c r="B73" s="31" t="s">
        <v>85</v>
      </c>
      <c r="C73" s="32" t="s">
        <v>156</v>
      </c>
      <c r="D73" s="33" t="s">
        <v>63</v>
      </c>
      <c r="E73" s="32" t="s">
        <v>355</v>
      </c>
      <c r="F73" s="33" t="s">
        <v>197</v>
      </c>
      <c r="G73" s="34" t="s">
        <v>356</v>
      </c>
      <c r="H73" s="34" t="s">
        <v>358</v>
      </c>
      <c r="I73" s="114">
        <v>1875841</v>
      </c>
      <c r="J73" s="114">
        <v>1384800</v>
      </c>
      <c r="K73" s="35">
        <v>1384800</v>
      </c>
      <c r="L73" s="35"/>
      <c r="M73" s="35"/>
      <c r="N73" s="35"/>
      <c r="O73" s="35"/>
      <c r="P73" s="66"/>
      <c r="Q73" s="66"/>
      <c r="R73" s="66"/>
      <c r="S73" s="66"/>
      <c r="T73" s="67"/>
      <c r="U73" s="106"/>
      <c r="V73" s="107">
        <v>1384800</v>
      </c>
      <c r="W73" s="249" t="s">
        <v>357</v>
      </c>
      <c r="X73" s="110"/>
      <c r="Y73" s="110"/>
      <c r="Z73" s="38"/>
      <c r="AA73" s="39"/>
      <c r="AB73" s="36"/>
      <c r="AC73" s="40"/>
      <c r="AD73" s="36"/>
      <c r="AE73" s="41"/>
      <c r="AF73" s="43"/>
      <c r="AG73" s="44"/>
      <c r="AH73" s="45"/>
      <c r="AI73" s="41"/>
      <c r="AJ73" s="41"/>
      <c r="AK73" s="54"/>
      <c r="AL73" s="54"/>
      <c r="AM73" s="41"/>
      <c r="AN73" s="41"/>
      <c r="AO73" s="44"/>
      <c r="AP73" s="36"/>
      <c r="AQ73" s="41"/>
      <c r="AR73" s="36"/>
      <c r="AS73" s="41"/>
      <c r="AT73" s="36"/>
      <c r="AU73" s="44"/>
      <c r="AV73" s="41"/>
      <c r="AW73" s="233"/>
      <c r="AX73" s="235"/>
      <c r="AY73" s="156"/>
      <c r="AZ73" s="157"/>
      <c r="BA73" s="44"/>
      <c r="BB73" s="127" t="s">
        <v>68</v>
      </c>
      <c r="BC73" s="58" t="s">
        <v>74</v>
      </c>
      <c r="BD73" s="95" t="s">
        <v>74</v>
      </c>
      <c r="BE73" s="91" t="s">
        <v>357</v>
      </c>
      <c r="BF73" s="102" t="s">
        <v>369</v>
      </c>
    </row>
    <row r="74" spans="1:58" ht="52.8" x14ac:dyDescent="0.3">
      <c r="A74">
        <v>70</v>
      </c>
      <c r="B74" s="31" t="s">
        <v>85</v>
      </c>
      <c r="C74" s="32" t="s">
        <v>165</v>
      </c>
      <c r="D74" s="32" t="s">
        <v>63</v>
      </c>
      <c r="E74" s="115" t="s">
        <v>166</v>
      </c>
      <c r="F74" s="115" t="s">
        <v>167</v>
      </c>
      <c r="G74" s="115" t="s">
        <v>168</v>
      </c>
      <c r="H74" s="34" t="s">
        <v>169</v>
      </c>
      <c r="I74" s="114">
        <v>4842841</v>
      </c>
      <c r="J74" s="114">
        <v>3213636</v>
      </c>
      <c r="K74" s="35"/>
      <c r="L74" s="35"/>
      <c r="M74" s="35"/>
      <c r="N74" s="35">
        <v>3213636</v>
      </c>
      <c r="O74" s="35"/>
      <c r="P74" s="66"/>
      <c r="Q74" s="66"/>
      <c r="R74" s="66"/>
      <c r="S74" s="66"/>
      <c r="T74" s="67"/>
      <c r="U74" s="106"/>
      <c r="V74" s="107"/>
      <c r="W74" s="85" t="s">
        <v>170</v>
      </c>
      <c r="X74" s="110"/>
      <c r="Y74" s="110"/>
      <c r="Z74" s="38" t="s">
        <v>68</v>
      </c>
      <c r="AA74" s="39"/>
      <c r="AB74" s="39"/>
      <c r="AC74" s="40"/>
      <c r="AD74" s="39"/>
      <c r="AE74" s="41"/>
      <c r="AF74" s="43"/>
      <c r="AG74" s="44"/>
      <c r="AH74" s="45"/>
      <c r="AI74" s="41"/>
      <c r="AJ74" s="41"/>
      <c r="AK74" s="41"/>
      <c r="AL74" s="41"/>
      <c r="AM74" s="46"/>
      <c r="AN74" s="46"/>
      <c r="AO74" s="44"/>
      <c r="AP74" s="36"/>
      <c r="AQ74" s="41"/>
      <c r="AR74" s="47"/>
      <c r="AS74" s="41"/>
      <c r="AT74" s="48"/>
      <c r="AU74" s="44"/>
      <c r="AV74" s="49"/>
      <c r="AW74" s="50"/>
      <c r="AX74" s="63"/>
      <c r="AY74" s="50"/>
      <c r="AZ74" s="51"/>
      <c r="BA74" s="44"/>
      <c r="BB74" s="127" t="s">
        <v>68</v>
      </c>
      <c r="BC74" s="58" t="s">
        <v>74</v>
      </c>
      <c r="BD74" s="95" t="s">
        <v>74</v>
      </c>
      <c r="BE74" s="91" t="s">
        <v>170</v>
      </c>
      <c r="BF74" s="102" t="s">
        <v>171</v>
      </c>
    </row>
    <row r="75" spans="1:58" ht="39.6" x14ac:dyDescent="0.3">
      <c r="A75">
        <v>71</v>
      </c>
      <c r="B75" s="31" t="s">
        <v>85</v>
      </c>
      <c r="C75" s="159" t="s">
        <v>183</v>
      </c>
      <c r="D75" s="159" t="s">
        <v>91</v>
      </c>
      <c r="E75" s="159" t="s">
        <v>184</v>
      </c>
      <c r="F75" s="219" t="s">
        <v>185</v>
      </c>
      <c r="G75" s="160" t="s">
        <v>186</v>
      </c>
      <c r="H75" s="160" t="s">
        <v>346</v>
      </c>
      <c r="I75" s="161">
        <v>2357750</v>
      </c>
      <c r="J75" s="161">
        <v>1718800</v>
      </c>
      <c r="K75" s="162">
        <v>190000</v>
      </c>
      <c r="L75" s="162">
        <v>1528800</v>
      </c>
      <c r="M75" s="162"/>
      <c r="N75" s="162"/>
      <c r="O75" s="162"/>
      <c r="P75" s="163"/>
      <c r="Q75" s="163"/>
      <c r="R75" s="163"/>
      <c r="S75" s="163"/>
      <c r="T75" s="164"/>
      <c r="U75" s="217"/>
      <c r="V75" s="217"/>
      <c r="W75" s="165" t="s">
        <v>170</v>
      </c>
      <c r="X75" s="228"/>
      <c r="Y75" s="228"/>
      <c r="Z75" s="166" t="s">
        <v>68</v>
      </c>
      <c r="AA75" s="167"/>
      <c r="AB75" s="168"/>
      <c r="AC75" s="222"/>
      <c r="AD75" s="168"/>
      <c r="AE75" s="169"/>
      <c r="AF75" s="169"/>
      <c r="AG75" s="170"/>
      <c r="AH75" s="171"/>
      <c r="AI75" s="169"/>
      <c r="AJ75" s="229"/>
      <c r="AK75" s="169"/>
      <c r="AL75" s="229"/>
      <c r="AM75" s="172"/>
      <c r="AN75" s="172"/>
      <c r="AO75" s="166"/>
      <c r="AP75" s="173"/>
      <c r="AQ75" s="169"/>
      <c r="AR75" s="173"/>
      <c r="AS75" s="169"/>
      <c r="AT75" s="167"/>
      <c r="AU75" s="170"/>
      <c r="AV75" s="177"/>
      <c r="AW75" s="178"/>
      <c r="AX75" s="218"/>
      <c r="AY75" s="178"/>
      <c r="AZ75" s="179"/>
      <c r="BA75" s="44"/>
      <c r="BB75" s="127" t="s">
        <v>68</v>
      </c>
      <c r="BC75" s="174" t="s">
        <v>74</v>
      </c>
      <c r="BD75" s="95" t="s">
        <v>74</v>
      </c>
      <c r="BE75" s="189" t="s">
        <v>170</v>
      </c>
      <c r="BF75" s="175" t="s">
        <v>171</v>
      </c>
    </row>
    <row r="76" spans="1:58" ht="26.4" x14ac:dyDescent="0.3">
      <c r="A76">
        <v>72</v>
      </c>
      <c r="B76" s="31" t="s">
        <v>219</v>
      </c>
      <c r="C76" s="32" t="s">
        <v>156</v>
      </c>
      <c r="D76" s="32" t="s">
        <v>220</v>
      </c>
      <c r="E76" s="32" t="s">
        <v>249</v>
      </c>
      <c r="F76" s="33" t="s">
        <v>222</v>
      </c>
      <c r="G76" s="34" t="s">
        <v>250</v>
      </c>
      <c r="H76" s="34" t="s">
        <v>251</v>
      </c>
      <c r="I76" s="114">
        <v>2410000</v>
      </c>
      <c r="J76" s="114">
        <v>1600000</v>
      </c>
      <c r="K76" s="35"/>
      <c r="L76" s="35"/>
      <c r="M76" s="35">
        <v>1600000</v>
      </c>
      <c r="N76" s="35"/>
      <c r="O76" s="35"/>
      <c r="P76" s="66"/>
      <c r="Q76" s="66"/>
      <c r="R76" s="66"/>
      <c r="S76" s="66"/>
      <c r="T76" s="67"/>
      <c r="U76" s="106"/>
      <c r="V76" s="106"/>
      <c r="W76" s="85" t="s">
        <v>170</v>
      </c>
      <c r="X76" s="110"/>
      <c r="Y76" s="110"/>
      <c r="Z76" s="38" t="s">
        <v>68</v>
      </c>
      <c r="AA76" s="39"/>
      <c r="AB76" s="36">
        <v>8</v>
      </c>
      <c r="AC76" s="93"/>
      <c r="AD76" s="36">
        <v>5</v>
      </c>
      <c r="AE76" s="41"/>
      <c r="AF76" s="41"/>
      <c r="AG76" s="44"/>
      <c r="AH76" s="45"/>
      <c r="AI76" s="41"/>
      <c r="AJ76" s="41"/>
      <c r="AK76" s="41"/>
      <c r="AL76" s="41"/>
      <c r="AM76" s="46"/>
      <c r="AN76" s="46"/>
      <c r="AO76" s="44"/>
      <c r="AP76" s="36"/>
      <c r="AQ76" s="41"/>
      <c r="AR76" s="47"/>
      <c r="AS76" s="41"/>
      <c r="AT76" s="48"/>
      <c r="AU76" s="38"/>
      <c r="AV76" s="49"/>
      <c r="AW76" s="50"/>
      <c r="AX76" s="63"/>
      <c r="AY76" s="50"/>
      <c r="AZ76" s="51"/>
      <c r="BA76" s="44"/>
      <c r="BB76" s="127" t="s">
        <v>68</v>
      </c>
      <c r="BC76" s="58" t="s">
        <v>68</v>
      </c>
      <c r="BD76" s="95" t="s">
        <v>74</v>
      </c>
      <c r="BE76" s="91" t="s">
        <v>170</v>
      </c>
      <c r="BF76" s="175" t="s">
        <v>171</v>
      </c>
    </row>
    <row r="77" spans="1:58" ht="52.8" x14ac:dyDescent="0.3">
      <c r="A77">
        <v>74</v>
      </c>
      <c r="B77" s="31" t="s">
        <v>190</v>
      </c>
      <c r="C77" s="32" t="s">
        <v>191</v>
      </c>
      <c r="D77" s="32" t="s">
        <v>91</v>
      </c>
      <c r="E77" s="32" t="s">
        <v>192</v>
      </c>
      <c r="F77" s="33" t="s">
        <v>193</v>
      </c>
      <c r="G77" s="34" t="s">
        <v>194</v>
      </c>
      <c r="H77" s="34" t="s">
        <v>195</v>
      </c>
      <c r="I77" s="114">
        <v>121000000</v>
      </c>
      <c r="J77" s="114">
        <v>3100000</v>
      </c>
      <c r="K77" s="35"/>
      <c r="L77" s="35">
        <v>3100000</v>
      </c>
      <c r="M77" s="35"/>
      <c r="N77" s="35"/>
      <c r="O77" s="35"/>
      <c r="P77" s="66"/>
      <c r="Q77" s="66"/>
      <c r="R77" s="66"/>
      <c r="S77" s="66"/>
      <c r="T77" s="67"/>
      <c r="U77" s="106"/>
      <c r="V77" s="106"/>
      <c r="W77" s="85"/>
      <c r="X77" s="110"/>
      <c r="Y77" s="110"/>
      <c r="Z77" s="38" t="s">
        <v>68</v>
      </c>
      <c r="AA77" s="39"/>
      <c r="AB77" s="36">
        <v>10</v>
      </c>
      <c r="AC77" s="40"/>
      <c r="AD77" s="36">
        <v>3</v>
      </c>
      <c r="AE77" s="41"/>
      <c r="AF77" s="41"/>
      <c r="AG77" s="44"/>
      <c r="AH77" s="45"/>
      <c r="AI77" s="41"/>
      <c r="AJ77" s="41"/>
      <c r="AK77" s="41"/>
      <c r="AL77" s="41"/>
      <c r="AM77" s="46"/>
      <c r="AN77" s="46"/>
      <c r="AO77" s="44"/>
      <c r="AP77" s="36"/>
      <c r="AQ77" s="41"/>
      <c r="AR77" s="47"/>
      <c r="AS77" s="41"/>
      <c r="AT77" s="39"/>
      <c r="AU77" s="38"/>
      <c r="AV77" s="49"/>
      <c r="AW77" s="55"/>
      <c r="AX77" s="61"/>
      <c r="AY77" s="50"/>
      <c r="AZ77" s="51"/>
      <c r="BA77" s="44"/>
      <c r="BB77" s="251" t="s">
        <v>68</v>
      </c>
      <c r="BC77" s="58" t="s">
        <v>68</v>
      </c>
      <c r="BD77" s="95" t="s">
        <v>69</v>
      </c>
      <c r="BE77" s="91" t="s">
        <v>352</v>
      </c>
      <c r="BF77" s="102" t="s">
        <v>70</v>
      </c>
    </row>
    <row r="78" spans="1:58" ht="39.6" x14ac:dyDescent="0.3">
      <c r="A78">
        <v>75</v>
      </c>
      <c r="B78" s="195" t="s">
        <v>61</v>
      </c>
      <c r="C78" s="196" t="s">
        <v>62</v>
      </c>
      <c r="D78" s="196" t="s">
        <v>63</v>
      </c>
      <c r="E78" s="196" t="s">
        <v>64</v>
      </c>
      <c r="F78" s="221" t="s">
        <v>65</v>
      </c>
      <c r="G78" s="197" t="s">
        <v>66</v>
      </c>
      <c r="H78" s="197" t="s">
        <v>67</v>
      </c>
      <c r="I78" s="198">
        <v>34094000</v>
      </c>
      <c r="J78" s="198">
        <v>26865000</v>
      </c>
      <c r="K78" s="199"/>
      <c r="L78" s="199">
        <v>1434000</v>
      </c>
      <c r="M78" s="199">
        <v>21744000</v>
      </c>
      <c r="N78" s="199"/>
      <c r="O78" s="199"/>
      <c r="P78" s="200"/>
      <c r="Q78" s="227"/>
      <c r="R78" s="200"/>
      <c r="S78" s="200"/>
      <c r="T78" s="201"/>
      <c r="U78" s="202"/>
      <c r="V78" s="202"/>
      <c r="W78" s="203"/>
      <c r="X78" s="204"/>
      <c r="Y78" s="204"/>
      <c r="Z78" s="205" t="s">
        <v>68</v>
      </c>
      <c r="AA78" s="206"/>
      <c r="AB78" s="211"/>
      <c r="AC78" s="207"/>
      <c r="AD78" s="211"/>
      <c r="AE78" s="208"/>
      <c r="AF78" s="223"/>
      <c r="AG78" s="209"/>
      <c r="AH78" s="210"/>
      <c r="AI78" s="208"/>
      <c r="AJ78" s="208"/>
      <c r="AK78" s="224"/>
      <c r="AL78" s="224"/>
      <c r="AM78" s="208"/>
      <c r="AN78" s="208"/>
      <c r="AO78" s="209"/>
      <c r="AP78" s="211"/>
      <c r="AQ78" s="208"/>
      <c r="AR78" s="211"/>
      <c r="AS78" s="208"/>
      <c r="AT78" s="224"/>
      <c r="AU78" s="209"/>
      <c r="AV78" s="208"/>
      <c r="AW78" s="225"/>
      <c r="AX78" s="236"/>
      <c r="AY78" s="225"/>
      <c r="AZ78" s="226"/>
      <c r="BA78" s="209"/>
      <c r="BB78" s="212" t="s">
        <v>68</v>
      </c>
      <c r="BC78" s="213" t="s">
        <v>68</v>
      </c>
      <c r="BD78" s="250" t="s">
        <v>69</v>
      </c>
      <c r="BE78" s="214" t="s">
        <v>352</v>
      </c>
      <c r="BF78" s="215" t="s">
        <v>70</v>
      </c>
    </row>
    <row r="81" spans="10:22" x14ac:dyDescent="0.3">
      <c r="J81" s="240"/>
      <c r="K81" s="240"/>
      <c r="L81" s="240"/>
      <c r="M81" s="240"/>
      <c r="N81" s="240"/>
      <c r="O81" s="240"/>
      <c r="P81" s="240">
        <f t="shared" ref="P81:T81" si="5">(P30+P44+P50+P57)*0.2</f>
        <v>0</v>
      </c>
      <c r="Q81" s="240">
        <f t="shared" si="5"/>
        <v>0</v>
      </c>
      <c r="R81" s="240">
        <f t="shared" si="5"/>
        <v>0</v>
      </c>
      <c r="S81" s="240">
        <f t="shared" si="5"/>
        <v>0</v>
      </c>
      <c r="T81" s="240">
        <f t="shared" si="5"/>
        <v>0</v>
      </c>
      <c r="U81" s="240"/>
      <c r="V81" s="240"/>
    </row>
  </sheetData>
  <autoFilter ref="A4:BF78">
    <sortState ref="A5:BF78">
      <sortCondition ref="A4:A78"/>
    </sortState>
  </autoFilter>
  <sortState ref="B5:BL80">
    <sortCondition ref="B5:B80"/>
    <sortCondition ref="W5:W80"/>
  </sortState>
  <mergeCells count="7">
    <mergeCell ref="BC3:BD3"/>
    <mergeCell ref="B3:G3"/>
    <mergeCell ref="W3:Z3"/>
    <mergeCell ref="AA3:AG3"/>
    <mergeCell ref="AH3:AO3"/>
    <mergeCell ref="AP3:AU3"/>
    <mergeCell ref="AV3:AZ3"/>
  </mergeCells>
  <conditionalFormatting sqref="B31:B33 B63:B73 B40:B47 B35 B37:B38 B52:B60">
    <cfRule type="expression" dxfId="23" priority="14" stopIfTrue="1">
      <formula>LEFT(B31,9)&lt;&gt;LEFT(B30,9)</formula>
    </cfRule>
  </conditionalFormatting>
  <conditionalFormatting sqref="B61 B74:B75">
    <cfRule type="expression" dxfId="22" priority="16" stopIfTrue="1">
      <formula>LEFT(B61,9)&lt;&gt;LEFT(B59,9)</formula>
    </cfRule>
  </conditionalFormatting>
  <conditionalFormatting sqref="B5:B30 B51:B66">
    <cfRule type="expression" dxfId="21" priority="21" stopIfTrue="1">
      <formula>LEFT(B5,9)&lt;&gt;LEFT(#REF!,9)</formula>
    </cfRule>
  </conditionalFormatting>
  <conditionalFormatting sqref="B48:B50">
    <cfRule type="expression" dxfId="20" priority="11" stopIfTrue="1">
      <formula>LEFT(B48,9)&lt;&gt;LEFT(#REF!,9)</formula>
    </cfRule>
  </conditionalFormatting>
  <conditionalFormatting sqref="B78">
    <cfRule type="expression" dxfId="19" priority="50" stopIfTrue="1">
      <formula>LEFT(B78,9)&lt;&gt;LEFT(B72,9)</formula>
    </cfRule>
  </conditionalFormatting>
  <conditionalFormatting sqref="U1:V1">
    <cfRule type="cellIs" dxfId="18" priority="3" operator="lessThan">
      <formula>0</formula>
    </cfRule>
  </conditionalFormatting>
  <conditionalFormatting sqref="B62">
    <cfRule type="expression" dxfId="17" priority="55" stopIfTrue="1">
      <formula>LEFT(B62,9)&lt;&gt;LEFT(B55,9)</formula>
    </cfRule>
  </conditionalFormatting>
  <conditionalFormatting sqref="B39">
    <cfRule type="expression" dxfId="16" priority="57" stopIfTrue="1">
      <formula>LEFT(B39,9)&lt;&gt;LEFT(#REF!,9)</formula>
    </cfRule>
  </conditionalFormatting>
  <conditionalFormatting sqref="B34 B36 B51">
    <cfRule type="expression" dxfId="15" priority="58" stopIfTrue="1">
      <formula>LEFT(B34,9)&lt;&gt;LEFT(#REF!,9)</formula>
    </cfRule>
  </conditionalFormatting>
  <conditionalFormatting sqref="B76:B77">
    <cfRule type="expression" dxfId="14" priority="1" stopIfTrue="1">
      <formula>LEFT(B76,9)&lt;&gt;LEFT(B74,9)</formula>
    </cfRule>
  </conditionalFormatting>
  <printOptions horizontalCentered="1"/>
  <pageMargins left="0.25" right="0.25" top="0.5" bottom="0.75" header="0.3" footer="0.3"/>
  <pageSetup paperSize="17" scale="45" fitToHeight="0" orientation="landscape"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5"/>
  <sheetViews>
    <sheetView tabSelected="1" workbookViewId="0"/>
  </sheetViews>
  <sheetFormatPr defaultRowHeight="14.4" x14ac:dyDescent="0.3"/>
  <cols>
    <col min="1" max="1" width="16.109375" customWidth="1"/>
    <col min="2" max="2" width="11.5546875" bestFit="1" customWidth="1"/>
    <col min="3" max="3" width="13.5546875" customWidth="1"/>
    <col min="4" max="4" width="30.6640625" customWidth="1"/>
    <col min="5" max="5" width="15.109375" bestFit="1" customWidth="1"/>
    <col min="6" max="6" width="13.5546875" bestFit="1" customWidth="1"/>
    <col min="7" max="7" width="14" bestFit="1" customWidth="1"/>
    <col min="8" max="10" width="11.109375" customWidth="1"/>
    <col min="11" max="11" width="12.44140625" customWidth="1"/>
    <col min="12" max="12" width="13.88671875" customWidth="1"/>
    <col min="13" max="13" width="8.6640625" customWidth="1"/>
    <col min="14" max="14" width="12" customWidth="1"/>
  </cols>
  <sheetData>
    <row r="1" spans="1:34" s="3" customFormat="1" ht="34.5" customHeight="1" x14ac:dyDescent="0.4">
      <c r="A1" s="1" t="s">
        <v>0</v>
      </c>
      <c r="C1" s="4"/>
      <c r="D1" s="4"/>
      <c r="E1"/>
      <c r="F1"/>
      <c r="G1" s="65"/>
      <c r="H1" s="5"/>
      <c r="I1" s="6"/>
      <c r="J1" s="6"/>
      <c r="K1" s="7"/>
      <c r="L1" s="12"/>
      <c r="M1" s="6"/>
      <c r="N1" s="13"/>
      <c r="O1" s="6"/>
      <c r="P1" s="14"/>
      <c r="Q1" s="15"/>
      <c r="R1" s="16"/>
      <c r="S1" s="6"/>
      <c r="T1" s="17"/>
      <c r="U1" s="18"/>
      <c r="V1" s="18"/>
      <c r="W1" s="19"/>
      <c r="X1" s="18"/>
      <c r="Y1" s="18"/>
      <c r="Z1" s="20"/>
      <c r="AA1" s="20"/>
      <c r="AB1" s="20"/>
      <c r="AC1" s="6"/>
      <c r="AD1" s="6"/>
      <c r="AG1" s="21"/>
      <c r="AH1" s="22"/>
    </row>
    <row r="2" spans="1:34" s="3" customFormat="1" ht="15.6" x14ac:dyDescent="0.3">
      <c r="A2" s="88" t="s">
        <v>372</v>
      </c>
      <c r="B2" s="23"/>
      <c r="C2" s="23"/>
      <c r="D2" s="23"/>
      <c r="E2" s="23"/>
      <c r="F2" s="89"/>
      <c r="G2" s="89"/>
      <c r="H2" s="24"/>
      <c r="I2" s="6"/>
      <c r="J2" s="6"/>
      <c r="K2" s="7"/>
      <c r="L2" s="27"/>
      <c r="M2" s="25"/>
      <c r="N2" s="28"/>
      <c r="O2" s="25"/>
      <c r="P2" s="29"/>
      <c r="Q2" s="30"/>
      <c r="R2" s="16"/>
      <c r="S2" s="25"/>
      <c r="T2" s="17"/>
      <c r="U2" s="18"/>
      <c r="V2" s="18"/>
      <c r="W2" s="19"/>
      <c r="X2" s="18"/>
      <c r="Y2" s="18"/>
      <c r="Z2" s="20"/>
      <c r="AA2" s="20"/>
      <c r="AB2" s="20"/>
      <c r="AC2" s="6"/>
      <c r="AD2" s="6"/>
      <c r="AG2" s="21"/>
      <c r="AH2" s="22"/>
    </row>
    <row r="3" spans="1:34" s="87" customFormat="1" ht="30" customHeight="1" x14ac:dyDescent="0.3">
      <c r="A3" s="284"/>
      <c r="B3" s="284" t="s">
        <v>342</v>
      </c>
      <c r="C3" s="284" t="s">
        <v>342</v>
      </c>
      <c r="D3" s="284" t="s">
        <v>342</v>
      </c>
      <c r="E3" s="285" t="s">
        <v>342</v>
      </c>
      <c r="F3" s="285"/>
      <c r="G3" s="286" t="s">
        <v>342</v>
      </c>
      <c r="H3" s="293" t="s">
        <v>1</v>
      </c>
      <c r="I3" s="294"/>
      <c r="J3" s="294"/>
      <c r="K3" s="295"/>
      <c r="L3" s="86" t="s">
        <v>343</v>
      </c>
      <c r="M3" s="287"/>
      <c r="N3" s="288" t="s">
        <v>342</v>
      </c>
    </row>
    <row r="4" spans="1:34" ht="52.8" x14ac:dyDescent="0.3">
      <c r="A4" s="72" t="s">
        <v>373</v>
      </c>
      <c r="B4" s="73" t="s">
        <v>11</v>
      </c>
      <c r="C4" s="74" t="s">
        <v>12</v>
      </c>
      <c r="D4" s="75" t="s">
        <v>13</v>
      </c>
      <c r="E4" s="76" t="s">
        <v>15</v>
      </c>
      <c r="F4" s="77" t="s">
        <v>374</v>
      </c>
      <c r="G4" s="78" t="s">
        <v>375</v>
      </c>
      <c r="H4" s="79" t="s">
        <v>27</v>
      </c>
      <c r="I4" s="80" t="s">
        <v>28</v>
      </c>
      <c r="J4" s="80" t="s">
        <v>29</v>
      </c>
      <c r="K4" s="81" t="s">
        <v>30</v>
      </c>
      <c r="L4" s="83" t="s">
        <v>344</v>
      </c>
      <c r="M4" s="82" t="s">
        <v>361</v>
      </c>
      <c r="N4" s="92" t="s">
        <v>345</v>
      </c>
    </row>
    <row r="5" spans="1:34" ht="39.6" x14ac:dyDescent="0.3">
      <c r="A5" s="276" t="str">
        <f>Detail!B5</f>
        <v>Demonstration</v>
      </c>
      <c r="B5" s="276" t="str">
        <f>Detail!E5</f>
        <v>10-21-0007</v>
      </c>
      <c r="C5" s="276" t="str">
        <f>Detail!F5</f>
        <v>Lake Co DOT</v>
      </c>
      <c r="D5" s="276" t="str">
        <f>Detail!G5</f>
        <v>Lake County PASSAGE SMART Initiative - Connected Vehicle Demonstration Project</v>
      </c>
      <c r="E5" s="277">
        <f>Detail!I5</f>
        <v>7500000</v>
      </c>
      <c r="F5" s="278">
        <f>Detail!J5</f>
        <v>6000000</v>
      </c>
      <c r="G5" s="265">
        <f>Detail!U5</f>
        <v>6000000</v>
      </c>
      <c r="H5" s="279">
        <f>Detail!W5</f>
        <v>0</v>
      </c>
      <c r="I5" s="279">
        <f>Detail!X5</f>
        <v>0</v>
      </c>
      <c r="J5" s="279">
        <f>Detail!Y5</f>
        <v>0</v>
      </c>
      <c r="K5" s="280" t="str">
        <f>Detail!Z5</f>
        <v>N/A</v>
      </c>
      <c r="L5" s="281" t="s">
        <v>68</v>
      </c>
      <c r="M5" s="282">
        <f>Detail!BA5</f>
        <v>0</v>
      </c>
      <c r="N5" s="283" t="str">
        <f>Detail!BE5</f>
        <v>Demo</v>
      </c>
    </row>
    <row r="6" spans="1:34" ht="26.4" x14ac:dyDescent="0.3">
      <c r="A6" s="276" t="str">
        <f>Detail!B6</f>
        <v>Other</v>
      </c>
      <c r="B6" s="276" t="str">
        <f>Detail!E6</f>
        <v>01-21-0010</v>
      </c>
      <c r="C6" s="276" t="str">
        <f>Detail!F6</f>
        <v>CDOT</v>
      </c>
      <c r="D6" s="276" t="str">
        <f>Detail!G6</f>
        <v>Traffic Management Center - ATMS Added Functions</v>
      </c>
      <c r="E6" s="277">
        <f>Detail!I6</f>
        <v>5000000</v>
      </c>
      <c r="F6" s="278">
        <f>Detail!J6</f>
        <v>4000000</v>
      </c>
      <c r="G6" s="265">
        <f>Detail!U6</f>
        <v>4000000</v>
      </c>
      <c r="H6" s="279">
        <f>Detail!W6</f>
        <v>37.716960579225386</v>
      </c>
      <c r="I6" s="279">
        <f>Detail!X6</f>
        <v>0</v>
      </c>
      <c r="J6" s="279">
        <f>Detail!Y6</f>
        <v>0</v>
      </c>
      <c r="K6" s="280">
        <f>Detail!Z6</f>
        <v>89.544024636531518</v>
      </c>
      <c r="L6" s="281">
        <f>Detail!BB6-Detail!BA6</f>
        <v>0</v>
      </c>
      <c r="M6" s="282">
        <f>Detail!BA6</f>
        <v>0</v>
      </c>
      <c r="N6" s="283">
        <f>Detail!BE6</f>
        <v>89.544024636531518</v>
      </c>
    </row>
    <row r="7" spans="1:34" ht="26.4" x14ac:dyDescent="0.3">
      <c r="A7" s="276" t="str">
        <f>Detail!B7</f>
        <v>Direct Emissions Reduction</v>
      </c>
      <c r="B7" s="276" t="str">
        <f>Detail!E7</f>
        <v>18-21-0027</v>
      </c>
      <c r="C7" s="276" t="str">
        <f>Detail!F7</f>
        <v>Metra</v>
      </c>
      <c r="D7" s="276" t="str">
        <f>Detail!G7</f>
        <v>Metra Alternative Fuel Locomotives</v>
      </c>
      <c r="E7" s="277">
        <f>Detail!I7</f>
        <v>72560344</v>
      </c>
      <c r="F7" s="278">
        <f>Detail!J7</f>
        <v>58048274</v>
      </c>
      <c r="G7" s="265">
        <f>Detail!U7</f>
        <v>29024137</v>
      </c>
      <c r="H7" s="279">
        <f>Detail!W7</f>
        <v>0</v>
      </c>
      <c r="I7" s="279">
        <f>Detail!X7</f>
        <v>2566.6883835803051</v>
      </c>
      <c r="J7" s="279">
        <f>Detail!Y7</f>
        <v>74.613951908494457</v>
      </c>
      <c r="K7" s="280">
        <f>Detail!Z7</f>
        <v>51.407031137485099</v>
      </c>
      <c r="L7" s="281">
        <f>Detail!BB7-Detail!BA7</f>
        <v>25</v>
      </c>
      <c r="M7" s="282">
        <f>Detail!BA7</f>
        <v>8</v>
      </c>
      <c r="N7" s="283">
        <f>Detail!BE7</f>
        <v>84.407031137485092</v>
      </c>
    </row>
    <row r="8" spans="1:34" ht="39.6" x14ac:dyDescent="0.3">
      <c r="A8" s="276" t="str">
        <f>Detail!B8</f>
        <v>Direct Emissions Reduction</v>
      </c>
      <c r="B8" s="276" t="str">
        <f>Detail!E8</f>
        <v>16-21-0005</v>
      </c>
      <c r="C8" s="276" t="str">
        <f>Detail!F8</f>
        <v>CTA</v>
      </c>
      <c r="D8" s="276" t="str">
        <f>Detail!G8</f>
        <v>CTA Electric Bus Program – Purchase up to 48 Electric Buses and up to 7 Chargers</v>
      </c>
      <c r="E8" s="277">
        <f>Detail!I8</f>
        <v>81292816</v>
      </c>
      <c r="F8" s="278">
        <f>Detail!J8</f>
        <v>81292816</v>
      </c>
      <c r="G8" s="265">
        <f>Detail!U8</f>
        <v>44255332</v>
      </c>
      <c r="H8" s="279">
        <f>Detail!W8</f>
        <v>0</v>
      </c>
      <c r="I8" s="279">
        <f>Detail!X8</f>
        <v>1502.0766263421892</v>
      </c>
      <c r="J8" s="279">
        <f>Detail!Y8</f>
        <v>78.206340501112237</v>
      </c>
      <c r="K8" s="280">
        <f>Detail!Z8</f>
        <v>53.504603645166</v>
      </c>
      <c r="L8" s="281">
        <f>Detail!BB8-Detail!BA8</f>
        <v>20</v>
      </c>
      <c r="M8" s="282">
        <f>Detail!BA8</f>
        <v>10</v>
      </c>
      <c r="N8" s="283">
        <f>Detail!BE8</f>
        <v>83.504603645166</v>
      </c>
    </row>
    <row r="9" spans="1:34" ht="26.4" x14ac:dyDescent="0.3">
      <c r="A9" s="276" t="str">
        <f>Detail!B9</f>
        <v>Bicycle Facilities</v>
      </c>
      <c r="B9" s="276" t="str">
        <f>Detail!E9</f>
        <v>10-21-0011</v>
      </c>
      <c r="C9" s="276" t="str">
        <f>Detail!F9</f>
        <v>Highland Park</v>
      </c>
      <c r="D9" s="276" t="str">
        <f>Detail!G9</f>
        <v>Clavey Road Reconstruction-Green Bay Road to US 41</v>
      </c>
      <c r="E9" s="277">
        <f>Detail!I9</f>
        <v>227150</v>
      </c>
      <c r="F9" s="278">
        <f>Detail!J9</f>
        <v>192500</v>
      </c>
      <c r="G9" s="265">
        <f>Detail!U9</f>
        <v>192500</v>
      </c>
      <c r="H9" s="279">
        <f>Detail!W9</f>
        <v>184.88249404924619</v>
      </c>
      <c r="I9" s="279">
        <f>Detail!X9</f>
        <v>0</v>
      </c>
      <c r="J9" s="279">
        <f>Detail!Y9</f>
        <v>0</v>
      </c>
      <c r="K9" s="280">
        <f>Detail!Z9</f>
        <v>58.524577369869547</v>
      </c>
      <c r="L9" s="281">
        <f>Detail!BB9-Detail!BA9</f>
        <v>22</v>
      </c>
      <c r="M9" s="282">
        <f>Detail!BA9</f>
        <v>0</v>
      </c>
      <c r="N9" s="283">
        <f>Detail!BE9</f>
        <v>80.524577369869547</v>
      </c>
    </row>
    <row r="10" spans="1:34" ht="26.4" x14ac:dyDescent="0.3">
      <c r="A10" s="276" t="str">
        <f>Detail!B10</f>
        <v>Signal Interconnect</v>
      </c>
      <c r="B10" s="276" t="str">
        <f>Detail!E10</f>
        <v>04-21-0011</v>
      </c>
      <c r="C10" s="276" t="str">
        <f>Detail!F10</f>
        <v>IDOT D1 Hwys</v>
      </c>
      <c r="D10" s="276" t="str">
        <f>Detail!G10</f>
        <v>Ill 43 - Ill 64 (North Ave) to Armitage Ave</v>
      </c>
      <c r="E10" s="277">
        <f>Detail!I10</f>
        <v>223100</v>
      </c>
      <c r="F10" s="278">
        <f>Detail!J10</f>
        <v>155000</v>
      </c>
      <c r="G10" s="265">
        <f>Detail!U10</f>
        <v>155000</v>
      </c>
      <c r="H10" s="279">
        <f>Detail!W10</f>
        <v>815.47267553197366</v>
      </c>
      <c r="I10" s="279">
        <f>Detail!X10</f>
        <v>0</v>
      </c>
      <c r="J10" s="279">
        <f>Detail!Y10</f>
        <v>0</v>
      </c>
      <c r="K10" s="280">
        <f>Detail!Z10</f>
        <v>53.759824080380305</v>
      </c>
      <c r="L10" s="281">
        <f>Detail!BB10-Detail!BA10</f>
        <v>17</v>
      </c>
      <c r="M10" s="282">
        <f>Detail!BA10</f>
        <v>4</v>
      </c>
      <c r="N10" s="283">
        <f>Detail!BE10</f>
        <v>74.759824080380298</v>
      </c>
    </row>
    <row r="11" spans="1:34" x14ac:dyDescent="0.3">
      <c r="A11" s="276" t="str">
        <f>Detail!B11</f>
        <v>Access to Transit</v>
      </c>
      <c r="B11" s="276" t="str">
        <f>Detail!E11</f>
        <v>15-21-0014</v>
      </c>
      <c r="C11" s="276" t="str">
        <f>Detail!F11</f>
        <v>RTA</v>
      </c>
      <c r="D11" s="276" t="str">
        <f>Detail!G11</f>
        <v>RTA Access to Transit</v>
      </c>
      <c r="E11" s="277">
        <f>Detail!I11</f>
        <v>4200790</v>
      </c>
      <c r="F11" s="278">
        <f>Detail!J11</f>
        <v>3360631</v>
      </c>
      <c r="G11" s="265">
        <f>Detail!U11</f>
        <v>3360631</v>
      </c>
      <c r="H11" s="279">
        <f>Detail!W11</f>
        <v>956.16141573771813</v>
      </c>
      <c r="I11" s="279">
        <f>Detail!X11</f>
        <v>0</v>
      </c>
      <c r="J11" s="279">
        <f>Detail!Y11</f>
        <v>0</v>
      </c>
      <c r="K11" s="280">
        <f>Detail!Z11</f>
        <v>52.750863483494257</v>
      </c>
      <c r="L11" s="281">
        <f>Detail!BB11-Detail!BA11</f>
        <v>13.3</v>
      </c>
      <c r="M11" s="282">
        <f>Detail!BA11</f>
        <v>8</v>
      </c>
      <c r="N11" s="283">
        <f>Detail!BE11</f>
        <v>74.050863483494254</v>
      </c>
    </row>
    <row r="12" spans="1:34" ht="26.4" x14ac:dyDescent="0.3">
      <c r="A12" s="276" t="str">
        <f>Detail!B12</f>
        <v>Signal Interconnect</v>
      </c>
      <c r="B12" s="276" t="str">
        <f>Detail!E12</f>
        <v>06-21-0009</v>
      </c>
      <c r="C12" s="276" t="str">
        <f>Detail!F12</f>
        <v>IDOT D1 Hwys</v>
      </c>
      <c r="D12" s="276" t="str">
        <f>Detail!G12</f>
        <v>79th St From 88th Ave to IL 50</v>
      </c>
      <c r="E12" s="277">
        <f>Detail!I12</f>
        <v>1322500</v>
      </c>
      <c r="F12" s="278">
        <f>Detail!J12</f>
        <v>920000</v>
      </c>
      <c r="G12" s="265">
        <f>Detail!U12</f>
        <v>920000</v>
      </c>
      <c r="H12" s="279">
        <f>Detail!W12</f>
        <v>674.98523719061711</v>
      </c>
      <c r="I12" s="279">
        <f>Detail!X12</f>
        <v>0</v>
      </c>
      <c r="J12" s="279">
        <f>Detail!Y12</f>
        <v>0</v>
      </c>
      <c r="K12" s="280">
        <f>Detail!Z12</f>
        <v>54.786597741272644</v>
      </c>
      <c r="L12" s="281">
        <f>Detail!BB12-Detail!BA12</f>
        <v>15</v>
      </c>
      <c r="M12" s="282">
        <f>Detail!BA12</f>
        <v>4</v>
      </c>
      <c r="N12" s="283">
        <f>Detail!BE12</f>
        <v>73.786597741272644</v>
      </c>
    </row>
    <row r="13" spans="1:34" ht="26.4" x14ac:dyDescent="0.3">
      <c r="A13" s="276" t="str">
        <f>Detail!B13</f>
        <v>Signal Interconnect</v>
      </c>
      <c r="B13" s="276" t="str">
        <f>Detail!E13</f>
        <v>05-21-0002</v>
      </c>
      <c r="C13" s="276" t="str">
        <f>Detail!F13</f>
        <v>IDOT D1 Hwys</v>
      </c>
      <c r="D13" s="276" t="str">
        <f>Detail!G13</f>
        <v>26th St at Riverside Dr</v>
      </c>
      <c r="E13" s="277">
        <f>Detail!I13</f>
        <v>88550</v>
      </c>
      <c r="F13" s="278">
        <f>Detail!J13</f>
        <v>62000</v>
      </c>
      <c r="G13" s="265">
        <f>Detail!U13</f>
        <v>62000</v>
      </c>
      <c r="H13" s="279">
        <f>Detail!W13</f>
        <v>569.00239442553959</v>
      </c>
      <c r="I13" s="279">
        <f>Detail!X13</f>
        <v>0</v>
      </c>
      <c r="J13" s="279">
        <f>Detail!Y13</f>
        <v>0</v>
      </c>
      <c r="K13" s="280">
        <f>Detail!Z13</f>
        <v>55.574146553622029</v>
      </c>
      <c r="L13" s="281">
        <f>Detail!BB13-Detail!BA13</f>
        <v>10</v>
      </c>
      <c r="M13" s="282">
        <f>Detail!BA13</f>
        <v>8</v>
      </c>
      <c r="N13" s="283">
        <f>Detail!BE13</f>
        <v>73.574146553622029</v>
      </c>
    </row>
    <row r="14" spans="1:34" ht="26.4" x14ac:dyDescent="0.3">
      <c r="A14" s="276" t="str">
        <f>Detail!B14</f>
        <v>Signal Interconnect</v>
      </c>
      <c r="B14" s="276" t="str">
        <f>Detail!E14</f>
        <v>04-21-0010</v>
      </c>
      <c r="C14" s="276" t="str">
        <f>Detail!F14</f>
        <v>IDOT D1 Hwys</v>
      </c>
      <c r="D14" s="276" t="str">
        <f>Detail!G14</f>
        <v>17th Ave - 14th St to I-290 (Eisenhower Expwy)</v>
      </c>
      <c r="E14" s="277">
        <f>Detail!I14</f>
        <v>231150</v>
      </c>
      <c r="F14" s="278">
        <f>Detail!J14</f>
        <v>161000</v>
      </c>
      <c r="G14" s="265">
        <f>Detail!U14</f>
        <v>161000</v>
      </c>
      <c r="H14" s="279">
        <f>Detail!W14</f>
        <v>548.90680055881433</v>
      </c>
      <c r="I14" s="279">
        <f>Detail!X14</f>
        <v>0</v>
      </c>
      <c r="J14" s="279">
        <f>Detail!Y14</f>
        <v>0</v>
      </c>
      <c r="K14" s="280">
        <f>Detail!Z14</f>
        <v>55.724746942977355</v>
      </c>
      <c r="L14" s="281">
        <f>Detail!BB14-Detail!BA14</f>
        <v>13</v>
      </c>
      <c r="M14" s="282">
        <f>Detail!BA14</f>
        <v>4</v>
      </c>
      <c r="N14" s="283">
        <f>Detail!BE14</f>
        <v>72.724746942977362</v>
      </c>
    </row>
    <row r="15" spans="1:34" ht="26.4" x14ac:dyDescent="0.3">
      <c r="A15" s="276" t="str">
        <f>Detail!B15</f>
        <v>Signal Interconnect</v>
      </c>
      <c r="B15" s="276" t="str">
        <f>Detail!E15</f>
        <v>06-21-0011</v>
      </c>
      <c r="C15" s="276" t="str">
        <f>Detail!F15</f>
        <v>IDOT D1 Hwys</v>
      </c>
      <c r="D15" s="276" t="str">
        <f>Detail!G15</f>
        <v>111th St From Oketo Ave to IL 7</v>
      </c>
      <c r="E15" s="277">
        <f>Detail!I15</f>
        <v>188600</v>
      </c>
      <c r="F15" s="278">
        <f>Detail!J15</f>
        <v>131000</v>
      </c>
      <c r="G15" s="265">
        <f>Detail!U15</f>
        <v>131000</v>
      </c>
      <c r="H15" s="279">
        <f>Detail!W15</f>
        <v>1022.0327451635034</v>
      </c>
      <c r="I15" s="279">
        <f>Detail!X15</f>
        <v>0</v>
      </c>
      <c r="J15" s="279">
        <f>Detail!Y15</f>
        <v>0</v>
      </c>
      <c r="K15" s="280">
        <f>Detail!Z15</f>
        <v>52.284992322546572</v>
      </c>
      <c r="L15" s="281">
        <f>Detail!BB15-Detail!BA15</f>
        <v>17</v>
      </c>
      <c r="M15" s="282">
        <f>Detail!BA15</f>
        <v>2</v>
      </c>
      <c r="N15" s="283">
        <f>Detail!BE15</f>
        <v>71.284992322546572</v>
      </c>
    </row>
    <row r="16" spans="1:34" ht="26.4" x14ac:dyDescent="0.3">
      <c r="A16" s="276" t="str">
        <f>Detail!B16</f>
        <v>Signal Interconnect</v>
      </c>
      <c r="B16" s="276" t="str">
        <f>Detail!E16</f>
        <v>04-21-0012</v>
      </c>
      <c r="C16" s="276" t="str">
        <f>Detail!F16</f>
        <v>IDOT D1 Hwys</v>
      </c>
      <c r="D16" s="276" t="str">
        <f>Detail!G16</f>
        <v>US 20 From I-294 to Wolf Rd</v>
      </c>
      <c r="E16" s="277">
        <f>Detail!I16</f>
        <v>240350</v>
      </c>
      <c r="F16" s="278">
        <f>Detail!J16</f>
        <v>167000</v>
      </c>
      <c r="G16" s="265">
        <f>Detail!U16</f>
        <v>167000</v>
      </c>
      <c r="H16" s="279">
        <f>Detail!W16</f>
        <v>978.35286279048</v>
      </c>
      <c r="I16" s="279">
        <f>Detail!X16</f>
        <v>0</v>
      </c>
      <c r="J16" s="279">
        <f>Detail!Y16</f>
        <v>0</v>
      </c>
      <c r="K16" s="280">
        <f>Detail!Z16</f>
        <v>52.593453932287787</v>
      </c>
      <c r="L16" s="281">
        <f>Detail!BB16-Detail!BA16</f>
        <v>12</v>
      </c>
      <c r="M16" s="282">
        <f>Detail!BA16</f>
        <v>4</v>
      </c>
      <c r="N16" s="283">
        <f>Detail!BE16</f>
        <v>68.593453932287787</v>
      </c>
    </row>
    <row r="17" spans="1:14" ht="26.4" x14ac:dyDescent="0.3">
      <c r="A17" s="276" t="str">
        <f>Detail!B17</f>
        <v>Signal Interconnect</v>
      </c>
      <c r="B17" s="276" t="str">
        <f>Detail!E17</f>
        <v>10-21-0012</v>
      </c>
      <c r="C17" s="276" t="str">
        <f>Detail!F17</f>
        <v>IDOT D1 Hwys</v>
      </c>
      <c r="D17" s="276" t="str">
        <f>Detail!G17</f>
        <v>IL 131 from IL 137 to Saratoga St</v>
      </c>
      <c r="E17" s="277">
        <f>Detail!I17</f>
        <v>93150</v>
      </c>
      <c r="F17" s="278">
        <f>Detail!J17</f>
        <v>65000</v>
      </c>
      <c r="G17" s="265">
        <f>Detail!U17</f>
        <v>65000</v>
      </c>
      <c r="H17" s="279">
        <f>Detail!W17</f>
        <v>966.12471076030693</v>
      </c>
      <c r="I17" s="279">
        <f>Detail!X17</f>
        <v>0</v>
      </c>
      <c r="J17" s="279">
        <f>Detail!Y17</f>
        <v>0</v>
      </c>
      <c r="K17" s="280">
        <f>Detail!Z17</f>
        <v>52.680133117560736</v>
      </c>
      <c r="L17" s="281">
        <f>Detail!BB17-Detail!BA17</f>
        <v>11</v>
      </c>
      <c r="M17" s="282">
        <f>Detail!BA17</f>
        <v>4</v>
      </c>
      <c r="N17" s="283">
        <f>Detail!BE17</f>
        <v>67.680133117560729</v>
      </c>
    </row>
    <row r="18" spans="1:14" ht="26.4" x14ac:dyDescent="0.3">
      <c r="A18" s="276" t="str">
        <f>Detail!B18</f>
        <v>Access to Transit</v>
      </c>
      <c r="B18" s="276" t="str">
        <f>Detail!E18</f>
        <v>01-21-0019</v>
      </c>
      <c r="C18" s="276" t="str">
        <f>Detail!F18</f>
        <v>Cook Co DOTH</v>
      </c>
      <c r="D18" s="276" t="str">
        <f>Detail!G18</f>
        <v>City County Building Pedway Extension</v>
      </c>
      <c r="E18" s="277">
        <f>Detail!I18</f>
        <v>3998802</v>
      </c>
      <c r="F18" s="278">
        <f>Detail!J18</f>
        <v>3199042</v>
      </c>
      <c r="G18" s="265">
        <f>Detail!U18</f>
        <v>3199042</v>
      </c>
      <c r="H18" s="279">
        <f>Detail!W18</f>
        <v>1454.7380188896502</v>
      </c>
      <c r="I18" s="279">
        <f>Detail!X18</f>
        <v>0</v>
      </c>
      <c r="J18" s="279">
        <f>Detail!Y18</f>
        <v>0</v>
      </c>
      <c r="K18" s="280">
        <f>Detail!Z18</f>
        <v>49.325332279503222</v>
      </c>
      <c r="L18" s="281">
        <f>Detail!BB18-Detail!BA18</f>
        <v>14</v>
      </c>
      <c r="M18" s="282">
        <f>Detail!BA18</f>
        <v>4</v>
      </c>
      <c r="N18" s="283">
        <f>Detail!BE18</f>
        <v>67.325332279503215</v>
      </c>
    </row>
    <row r="19" spans="1:14" ht="26.4" x14ac:dyDescent="0.3">
      <c r="A19" s="276" t="str">
        <f>Detail!B19</f>
        <v>Transit Facility Improvement</v>
      </c>
      <c r="B19" s="276" t="str">
        <f>Detail!E19</f>
        <v>17-21-0001</v>
      </c>
      <c r="C19" s="276" t="str">
        <f>Detail!F19</f>
        <v>Pace</v>
      </c>
      <c r="D19" s="276" t="str">
        <f>Detail!G19</f>
        <v>Pulse 95th Street Line</v>
      </c>
      <c r="E19" s="277">
        <f>Detail!I19</f>
        <v>34720000</v>
      </c>
      <c r="F19" s="278">
        <f>Detail!J19</f>
        <v>17118000</v>
      </c>
      <c r="G19" s="265">
        <f>Detail!U19</f>
        <v>17118000</v>
      </c>
      <c r="H19" s="279">
        <f>Detail!W19</f>
        <v>4401.9489646577376</v>
      </c>
      <c r="I19" s="279">
        <f>Detail!X19</f>
        <v>0</v>
      </c>
      <c r="J19" s="279">
        <f>Detail!Y19</f>
        <v>0</v>
      </c>
      <c r="K19" s="280">
        <f>Detail!Z19</f>
        <v>33.166573725965186</v>
      </c>
      <c r="L19" s="281">
        <f>Detail!BB19-Detail!BA19</f>
        <v>26</v>
      </c>
      <c r="M19" s="282">
        <f>Detail!BA19</f>
        <v>8</v>
      </c>
      <c r="N19" s="283">
        <f>Detail!BE19</f>
        <v>67.166573725965179</v>
      </c>
    </row>
    <row r="20" spans="1:14" ht="26.4" x14ac:dyDescent="0.3">
      <c r="A20" s="276" t="str">
        <f>Detail!B20</f>
        <v>Signal Interconnect</v>
      </c>
      <c r="B20" s="276" t="str">
        <f>Detail!E20</f>
        <v>12-21-0027</v>
      </c>
      <c r="C20" s="276" t="str">
        <f>Detail!F20</f>
        <v>IDOT D1 Hwys</v>
      </c>
      <c r="D20" s="276" t="str">
        <f>Detail!G20</f>
        <v>IL 7 From 7th St to Adelmann Dr</v>
      </c>
      <c r="E20" s="277">
        <f>Detail!I20</f>
        <v>606050</v>
      </c>
      <c r="F20" s="278">
        <f>Detail!J20</f>
        <v>422000</v>
      </c>
      <c r="G20" s="265">
        <f>Detail!U20</f>
        <v>422000</v>
      </c>
      <c r="H20" s="279">
        <f>Detail!W20</f>
        <v>1334.1574592524914</v>
      </c>
      <c r="I20" s="279">
        <f>Detail!X20</f>
        <v>0</v>
      </c>
      <c r="J20" s="279">
        <f>Detail!Y20</f>
        <v>0</v>
      </c>
      <c r="K20" s="280">
        <f>Detail!Z20</f>
        <v>50.13283289732184</v>
      </c>
      <c r="L20" s="281">
        <f>Detail!BB20-Detail!BA20</f>
        <v>15</v>
      </c>
      <c r="M20" s="282">
        <f>Detail!BA20</f>
        <v>2</v>
      </c>
      <c r="N20" s="283">
        <f>Detail!BE20</f>
        <v>67.132832897321833</v>
      </c>
    </row>
    <row r="21" spans="1:14" ht="26.4" x14ac:dyDescent="0.3">
      <c r="A21" s="276" t="str">
        <f>Detail!B21</f>
        <v>Signal Interconnect</v>
      </c>
      <c r="B21" s="276" t="str">
        <f>Detail!E21</f>
        <v>06-21-0010</v>
      </c>
      <c r="C21" s="276" t="str">
        <f>Detail!F21</f>
        <v>IDOT D1 Hwys</v>
      </c>
      <c r="D21" s="276" t="str">
        <f>Detail!G21</f>
        <v>111th St From Oak Park Ave to Ridgeland Ave</v>
      </c>
      <c r="E21" s="277">
        <f>Detail!I21</f>
        <v>195500</v>
      </c>
      <c r="F21" s="278">
        <f>Detail!J21</f>
        <v>136000</v>
      </c>
      <c r="G21" s="265">
        <f>Detail!U21</f>
        <v>136000</v>
      </c>
      <c r="H21" s="279">
        <f>Detail!W21</f>
        <v>1221.4777139211947</v>
      </c>
      <c r="I21" s="279">
        <f>Detail!X21</f>
        <v>0</v>
      </c>
      <c r="J21" s="279">
        <f>Detail!Y21</f>
        <v>0</v>
      </c>
      <c r="K21" s="280">
        <f>Detail!Z21</f>
        <v>50.899367924452804</v>
      </c>
      <c r="L21" s="281">
        <f>Detail!BB21-Detail!BA21</f>
        <v>14</v>
      </c>
      <c r="M21" s="282">
        <f>Detail!BA21</f>
        <v>2</v>
      </c>
      <c r="N21" s="283">
        <f>Detail!BE21</f>
        <v>66.899367924452804</v>
      </c>
    </row>
    <row r="22" spans="1:14" ht="26.4" x14ac:dyDescent="0.3">
      <c r="A22" s="276" t="str">
        <f>Detail!B22</f>
        <v>Signal Interconnect</v>
      </c>
      <c r="B22" s="276" t="str">
        <f>Detail!E22</f>
        <v>02-21-0004</v>
      </c>
      <c r="C22" s="276" t="str">
        <f>Detail!F22</f>
        <v>IDOT D1 Hwys</v>
      </c>
      <c r="D22" s="276" t="str">
        <f>Detail!G22</f>
        <v>US 41 at Church St and Church St at Niles Center Rd</v>
      </c>
      <c r="E22" s="277">
        <f>Detail!I22</f>
        <v>93150</v>
      </c>
      <c r="F22" s="278">
        <f>Detail!J22</f>
        <v>65000</v>
      </c>
      <c r="G22" s="265">
        <f>Detail!U22</f>
        <v>65000</v>
      </c>
      <c r="H22" s="279">
        <f>Detail!W22</f>
        <v>1769.8303556175686</v>
      </c>
      <c r="I22" s="279">
        <f>Detail!X22</f>
        <v>0</v>
      </c>
      <c r="J22" s="279">
        <f>Detail!Y22</f>
        <v>0</v>
      </c>
      <c r="K22" s="280">
        <f>Detail!Z22</f>
        <v>47.276101251832529</v>
      </c>
      <c r="L22" s="281">
        <f>Detail!BB22-Detail!BA22</f>
        <v>15</v>
      </c>
      <c r="M22" s="282">
        <f>Detail!BA22</f>
        <v>2</v>
      </c>
      <c r="N22" s="283">
        <f>Detail!BE22</f>
        <v>64.276101251832529</v>
      </c>
    </row>
    <row r="23" spans="1:14" ht="26.4" x14ac:dyDescent="0.3">
      <c r="A23" s="276" t="str">
        <f>Detail!B23</f>
        <v>Signal Interconnect</v>
      </c>
      <c r="B23" s="276" t="str">
        <f>Detail!E23</f>
        <v>02-21-0006</v>
      </c>
      <c r="C23" s="276" t="str">
        <f>Detail!F23</f>
        <v>IDOT D1 Hwys</v>
      </c>
      <c r="D23" s="276" t="str">
        <f>Detail!G23</f>
        <v>US 41 at Main St</v>
      </c>
      <c r="E23" s="277">
        <f>Detail!I23</f>
        <v>134550</v>
      </c>
      <c r="F23" s="278">
        <f>Detail!J23</f>
        <v>94000</v>
      </c>
      <c r="G23" s="265">
        <f>Detail!U23</f>
        <v>94000</v>
      </c>
      <c r="H23" s="279">
        <f>Detail!W23</f>
        <v>1696.4527012527924</v>
      </c>
      <c r="I23" s="279">
        <f>Detail!X23</f>
        <v>0</v>
      </c>
      <c r="J23" s="279">
        <f>Detail!Y23</f>
        <v>0</v>
      </c>
      <c r="K23" s="280">
        <f>Detail!Z23</f>
        <v>47.745581880695006</v>
      </c>
      <c r="L23" s="281">
        <f>Detail!BB23-Detail!BA23</f>
        <v>12</v>
      </c>
      <c r="M23" s="282">
        <f>Detail!BA23</f>
        <v>2</v>
      </c>
      <c r="N23" s="283">
        <f>Detail!BE23</f>
        <v>61.745581880695006</v>
      </c>
    </row>
    <row r="24" spans="1:14" ht="26.4" x14ac:dyDescent="0.3">
      <c r="A24" s="276" t="str">
        <f>Detail!B24</f>
        <v>Signal Interconnect</v>
      </c>
      <c r="B24" s="276" t="str">
        <f>Detail!E24</f>
        <v>07-21-0016</v>
      </c>
      <c r="C24" s="276" t="str">
        <f>Detail!F24</f>
        <v>IDOT D1 Hwys</v>
      </c>
      <c r="D24" s="276" t="str">
        <f>Detail!G24</f>
        <v>Dixie Hwy From I-80 to 167th St</v>
      </c>
      <c r="E24" s="277">
        <f>Detail!I24</f>
        <v>480700</v>
      </c>
      <c r="F24" s="278">
        <f>Detail!J24</f>
        <v>334000</v>
      </c>
      <c r="G24" s="265">
        <f>Detail!U24</f>
        <v>334000</v>
      </c>
      <c r="H24" s="279">
        <f>Detail!W24</f>
        <v>2121.4009913863861</v>
      </c>
      <c r="I24" s="279">
        <f>Detail!X24</f>
        <v>0</v>
      </c>
      <c r="J24" s="279">
        <f>Detail!Y24</f>
        <v>0</v>
      </c>
      <c r="K24" s="280">
        <f>Detail!Z24</f>
        <v>45.089958266394589</v>
      </c>
      <c r="L24" s="281">
        <f>Detail!BB24-Detail!BA24</f>
        <v>12</v>
      </c>
      <c r="M24" s="282">
        <f>Detail!BA24</f>
        <v>4</v>
      </c>
      <c r="N24" s="283">
        <f>Detail!BE24</f>
        <v>61.089958266394589</v>
      </c>
    </row>
    <row r="25" spans="1:14" ht="26.4" x14ac:dyDescent="0.3">
      <c r="A25" s="276" t="str">
        <f>Detail!B25</f>
        <v>Signal Interconnect</v>
      </c>
      <c r="B25" s="276" t="str">
        <f>Detail!E25</f>
        <v>02-21-0005</v>
      </c>
      <c r="C25" s="276" t="str">
        <f>Detail!F25</f>
        <v>IDOT D1 Hwys</v>
      </c>
      <c r="D25" s="276" t="str">
        <f>Detail!G25</f>
        <v>Devon Ave - Ill 50 (Cicero Ave) to Kenton Ave/Lemont Ave</v>
      </c>
      <c r="E25" s="277">
        <f>Detail!I25</f>
        <v>417450</v>
      </c>
      <c r="F25" s="278">
        <f>Detail!J25</f>
        <v>290000</v>
      </c>
      <c r="G25" s="265">
        <f>Detail!U25</f>
        <v>290000</v>
      </c>
      <c r="H25" s="279">
        <f>Detail!W25</f>
        <v>2391.8483370764807</v>
      </c>
      <c r="I25" s="279">
        <f>Detail!X25</f>
        <v>0</v>
      </c>
      <c r="J25" s="279">
        <f>Detail!Y25</f>
        <v>0</v>
      </c>
      <c r="K25" s="280">
        <f>Detail!Z25</f>
        <v>43.477299115994782</v>
      </c>
      <c r="L25" s="281">
        <f>Detail!BB25-Detail!BA25</f>
        <v>14</v>
      </c>
      <c r="M25" s="282">
        <f>Detail!BA25</f>
        <v>2</v>
      </c>
      <c r="N25" s="283">
        <f>Detail!BE25</f>
        <v>59.477299115994782</v>
      </c>
    </row>
    <row r="26" spans="1:14" ht="26.4" x14ac:dyDescent="0.3">
      <c r="A26" s="276" t="str">
        <f>Detail!B27</f>
        <v>Signal Interconnect</v>
      </c>
      <c r="B26" s="276" t="str">
        <f>Detail!E27</f>
        <v>06-21-0012</v>
      </c>
      <c r="C26" s="276" t="str">
        <f>Detail!F27</f>
        <v>IDOT D1 Hwys</v>
      </c>
      <c r="D26" s="276" t="str">
        <f>Detail!G27</f>
        <v>127th St from Wireton to Sacramento</v>
      </c>
      <c r="E26" s="277">
        <f>Detail!I27</f>
        <v>644000</v>
      </c>
      <c r="F26" s="278">
        <f>Detail!J27</f>
        <v>448000</v>
      </c>
      <c r="G26" s="265">
        <f>Detail!U27</f>
        <v>448000</v>
      </c>
      <c r="H26" s="279">
        <f>Detail!W27</f>
        <v>3294.0162559110217</v>
      </c>
      <c r="I26" s="279">
        <f>Detail!X27</f>
        <v>0</v>
      </c>
      <c r="J26" s="279">
        <f>Detail!Y27</f>
        <v>0</v>
      </c>
      <c r="K26" s="280">
        <f>Detail!Z27</f>
        <v>38.503368166603011</v>
      </c>
      <c r="L26" s="281">
        <f>Detail!BB27-Detail!BA27</f>
        <v>14</v>
      </c>
      <c r="M26" s="282">
        <f>Detail!BA27</f>
        <v>6</v>
      </c>
      <c r="N26" s="283">
        <f>Detail!BE27</f>
        <v>58.503368166603011</v>
      </c>
    </row>
    <row r="27" spans="1:14" ht="26.4" x14ac:dyDescent="0.3">
      <c r="A27" s="276" t="str">
        <f>Detail!B28</f>
        <v>Signal Interconnect</v>
      </c>
      <c r="B27" s="276" t="str">
        <f>Detail!E28</f>
        <v>10-21-0013</v>
      </c>
      <c r="C27" s="276" t="str">
        <f>Detail!F28</f>
        <v>IDOT D1 Hwys</v>
      </c>
      <c r="D27" s="276" t="str">
        <f>Detail!G28</f>
        <v>IL 131 @ MLK Dr</v>
      </c>
      <c r="E27" s="277">
        <f>Detail!I28</f>
        <v>209300</v>
      </c>
      <c r="F27" s="278">
        <f>Detail!J28</f>
        <v>146000</v>
      </c>
      <c r="G27" s="265">
        <f>Detail!U28</f>
        <v>146000</v>
      </c>
      <c r="H27" s="279">
        <f>Detail!W28</f>
        <v>3130.1244520843184</v>
      </c>
      <c r="I27" s="279">
        <f>Detail!X28</f>
        <v>0</v>
      </c>
      <c r="J27" s="279">
        <f>Detail!Y28</f>
        <v>0</v>
      </c>
      <c r="K27" s="280">
        <f>Detail!Z28</f>
        <v>39.362623212646604</v>
      </c>
      <c r="L27" s="281">
        <f>Detail!BB28-Detail!BA28</f>
        <v>11</v>
      </c>
      <c r="M27" s="282">
        <f>Detail!BA28</f>
        <v>8</v>
      </c>
      <c r="N27" s="283">
        <f>Detail!BE28</f>
        <v>58.362623212646604</v>
      </c>
    </row>
    <row r="28" spans="1:14" ht="26.4" x14ac:dyDescent="0.3">
      <c r="A28" s="276" t="str">
        <f>Detail!B31</f>
        <v>Transit Service and Equipment</v>
      </c>
      <c r="B28" s="276" t="str">
        <f>Detail!E31</f>
        <v>17-21-0003</v>
      </c>
      <c r="C28" s="276" t="str">
        <f>Detail!F31</f>
        <v>Pace</v>
      </c>
      <c r="D28" s="276" t="str">
        <f>Detail!G31</f>
        <v>Pulse Dempster Line Operating Funds 2025</v>
      </c>
      <c r="E28" s="277">
        <f>Detail!I31</f>
        <v>5512000</v>
      </c>
      <c r="F28" s="278">
        <f>Detail!J31</f>
        <v>5512000</v>
      </c>
      <c r="G28" s="265">
        <f>Detail!U31</f>
        <v>5512000</v>
      </c>
      <c r="H28" s="279">
        <f>Detail!W31</f>
        <v>6935.2201707235445</v>
      </c>
      <c r="I28" s="279">
        <f>Detail!X31</f>
        <v>0</v>
      </c>
      <c r="J28" s="279">
        <f>Detail!Y31</f>
        <v>0</v>
      </c>
      <c r="K28" s="280">
        <f>Detail!Z31</f>
        <v>23.579832402794544</v>
      </c>
      <c r="L28" s="281">
        <f>Detail!BB31-Detail!BA31</f>
        <v>28</v>
      </c>
      <c r="M28" s="282">
        <f>Detail!BA31</f>
        <v>6</v>
      </c>
      <c r="N28" s="283">
        <f>Detail!BE31</f>
        <v>57.579832402794544</v>
      </c>
    </row>
    <row r="29" spans="1:14" ht="52.8" x14ac:dyDescent="0.3">
      <c r="A29" s="276" t="str">
        <f>Detail!B34</f>
        <v>Bicycle Facilities</v>
      </c>
      <c r="B29" s="276" t="str">
        <f>Detail!E34</f>
        <v>02-21-0001</v>
      </c>
      <c r="C29" s="276" t="str">
        <f>Detail!F34</f>
        <v>Northfield</v>
      </c>
      <c r="D29" s="276" t="str">
        <f>Detail!G34</f>
        <v>Happ Road from Winnetka Road to Willow Road and Happ Road/Orchard Lane Intersection Roundabout</v>
      </c>
      <c r="E29" s="277">
        <f>Detail!I34</f>
        <v>161747</v>
      </c>
      <c r="F29" s="278">
        <f>Detail!J34</f>
        <v>100320</v>
      </c>
      <c r="G29" s="265">
        <f>Detail!U34</f>
        <v>100320</v>
      </c>
      <c r="H29" s="279">
        <f>Detail!W34</f>
        <v>2615.5631320388479</v>
      </c>
      <c r="I29" s="279">
        <f>Detail!X34</f>
        <v>0</v>
      </c>
      <c r="J29" s="279">
        <f>Detail!Y34</f>
        <v>0</v>
      </c>
      <c r="K29" s="280">
        <f>Detail!Z34</f>
        <v>42.186982457971304</v>
      </c>
      <c r="L29" s="281">
        <f>Detail!BB34-Detail!BA34</f>
        <v>10</v>
      </c>
      <c r="M29" s="282">
        <f>Detail!BA34</f>
        <v>0</v>
      </c>
      <c r="N29" s="283">
        <f>Detail!BE34</f>
        <v>52.186982457971304</v>
      </c>
    </row>
    <row r="30" spans="1:14" x14ac:dyDescent="0.3">
      <c r="A30" s="276" t="str">
        <f>Detail!B39</f>
        <v>Bicycle Facilities</v>
      </c>
      <c r="B30" s="276" t="str">
        <f>Detail!E39</f>
        <v>08-21-0009</v>
      </c>
      <c r="C30" s="276" t="str">
        <f>Detail!F39</f>
        <v>Carol Stream</v>
      </c>
      <c r="D30" s="276" t="str">
        <f>Detail!G39</f>
        <v>Southeast Bike Path</v>
      </c>
      <c r="E30" s="277">
        <f>Detail!I39</f>
        <v>2869471</v>
      </c>
      <c r="F30" s="278">
        <f>Detail!J39</f>
        <v>333920</v>
      </c>
      <c r="G30" s="265">
        <f>Detail!U39</f>
        <v>333920</v>
      </c>
      <c r="H30" s="279">
        <f>Detail!W39</f>
        <v>8258.5498059019264</v>
      </c>
      <c r="I30" s="279">
        <f>Detail!X39</f>
        <v>0</v>
      </c>
      <c r="J30" s="279">
        <f>Detail!Y39</f>
        <v>0</v>
      </c>
      <c r="K30" s="280">
        <f>Detail!Z39</f>
        <v>19.730813054280489</v>
      </c>
      <c r="L30" s="281">
        <f>Detail!BB39-Detail!BA39</f>
        <v>22</v>
      </c>
      <c r="M30" s="282">
        <f>Detail!BA39</f>
        <v>4</v>
      </c>
      <c r="N30" s="283">
        <f>Detail!BE39</f>
        <v>45.730813054280489</v>
      </c>
    </row>
    <row r="31" spans="1:14" ht="26.4" x14ac:dyDescent="0.3">
      <c r="A31" s="276" t="str">
        <f>Detail!B40</f>
        <v>Transit Facility Improvement</v>
      </c>
      <c r="B31" s="276" t="str">
        <f>Detail!E40</f>
        <v>08-21-0018</v>
      </c>
      <c r="C31" s="276" t="str">
        <f>Detail!F40</f>
        <v>IDOT D1 Hwys</v>
      </c>
      <c r="D31" s="276" t="str">
        <f>Detail!G40</f>
        <v>I-290 Bus on Shoulder</v>
      </c>
      <c r="E31" s="277">
        <f>Detail!I40</f>
        <v>11738000</v>
      </c>
      <c r="F31" s="278">
        <f>Detail!J40</f>
        <v>9390000</v>
      </c>
      <c r="G31" s="265">
        <f>Detail!U40</f>
        <v>9390000</v>
      </c>
      <c r="H31" s="279">
        <f>Detail!W40</f>
        <v>9375.531009272323</v>
      </c>
      <c r="I31" s="279">
        <f>Detail!X40</f>
        <v>0</v>
      </c>
      <c r="J31" s="279">
        <f>Detail!Y40</f>
        <v>0</v>
      </c>
      <c r="K31" s="280">
        <f>Detail!Z40</f>
        <v>16.975307968985309</v>
      </c>
      <c r="L31" s="281">
        <f>Detail!BB40-Detail!BA40</f>
        <v>22.5</v>
      </c>
      <c r="M31" s="282">
        <f>Detail!BA40</f>
        <v>4</v>
      </c>
      <c r="N31" s="283">
        <f>Detail!BE40</f>
        <v>43.475307968985305</v>
      </c>
    </row>
    <row r="32" spans="1:14" ht="26.4" x14ac:dyDescent="0.3">
      <c r="A32" s="276" t="str">
        <f>Detail!B41</f>
        <v>Transit Facility Improvement</v>
      </c>
      <c r="B32" s="276" t="str">
        <f>Detail!E41</f>
        <v>01-21-0006</v>
      </c>
      <c r="C32" s="276" t="str">
        <f>Detail!F41</f>
        <v>CDOT</v>
      </c>
      <c r="D32" s="276" t="str">
        <f>Detail!G41</f>
        <v>State/Lake (Loop Elevated) Station</v>
      </c>
      <c r="E32" s="277">
        <f>Detail!I41</f>
        <v>178400000</v>
      </c>
      <c r="F32" s="278">
        <f>Detail!J41</f>
        <v>48040000</v>
      </c>
      <c r="G32" s="265">
        <f>Detail!U41</f>
        <v>48040000</v>
      </c>
      <c r="H32" s="279">
        <f>Detail!W41</f>
        <v>14205.065501686888</v>
      </c>
      <c r="I32" s="279">
        <f>Detail!X41</f>
        <v>0</v>
      </c>
      <c r="J32" s="279">
        <f>Detail!Y41</f>
        <v>0</v>
      </c>
      <c r="K32" s="280">
        <f>Detail!Z41</f>
        <v>8.8584843676180025</v>
      </c>
      <c r="L32" s="281">
        <f>Detail!BB41-Detail!BA41</f>
        <v>26</v>
      </c>
      <c r="M32" s="282">
        <f>Detail!BA41</f>
        <v>8</v>
      </c>
      <c r="N32" s="283">
        <f>Detail!BE41</f>
        <v>42.858484367618004</v>
      </c>
    </row>
    <row r="33" spans="1:14" ht="26.4" x14ac:dyDescent="0.3">
      <c r="A33" s="276" t="str">
        <f>Detail!B45</f>
        <v>Transit Facility Improvement</v>
      </c>
      <c r="B33" s="276" t="str">
        <f>Detail!E45</f>
        <v>16-21-0006</v>
      </c>
      <c r="C33" s="276" t="str">
        <f>Detail!F45</f>
        <v>CTA</v>
      </c>
      <c r="D33" s="276" t="str">
        <f>Detail!G45</f>
        <v xml:space="preserve">CTA Red Line Extension (RLE) Project </v>
      </c>
      <c r="E33" s="277">
        <f>Detail!I45</f>
        <v>2506747000</v>
      </c>
      <c r="F33" s="278">
        <f>Detail!J45</f>
        <v>135000000</v>
      </c>
      <c r="G33" s="265">
        <f>Detail!U45</f>
        <v>30000000</v>
      </c>
      <c r="H33" s="279">
        <f>Detail!W45</f>
        <v>16476.660815843934</v>
      </c>
      <c r="I33" s="279">
        <f>Detail!X45</f>
        <v>0</v>
      </c>
      <c r="J33" s="279">
        <f>Detail!Y45</f>
        <v>0</v>
      </c>
      <c r="K33" s="280">
        <f>Detail!Z45</f>
        <v>6.5238474994528755</v>
      </c>
      <c r="L33" s="281">
        <f>Detail!BB45-Detail!BA45</f>
        <v>22.4</v>
      </c>
      <c r="M33" s="282">
        <f>Detail!BA45</f>
        <v>10</v>
      </c>
      <c r="N33" s="283">
        <f>Detail!BE45</f>
        <v>38.923847499452876</v>
      </c>
    </row>
    <row r="34" spans="1:14" ht="26.4" x14ac:dyDescent="0.3">
      <c r="A34" s="276" t="str">
        <f>Detail!B46</f>
        <v>Bicycle Facilities</v>
      </c>
      <c r="B34" s="276" t="str">
        <f>Detail!E46</f>
        <v>03-21-0007</v>
      </c>
      <c r="C34" s="276" t="str">
        <f>Detail!F46</f>
        <v>Mt Prospect</v>
      </c>
      <c r="D34" s="276" t="str">
        <f>Detail!G46</f>
        <v>Algonquin Road Bike Path - Dearborn Court to Elmhurst Road</v>
      </c>
      <c r="E34" s="277">
        <f>Detail!I46</f>
        <v>3033460</v>
      </c>
      <c r="F34" s="278">
        <f>Detail!J46</f>
        <v>2354768</v>
      </c>
      <c r="G34" s="265">
        <f>Detail!U46</f>
        <v>2354768</v>
      </c>
      <c r="H34" s="279">
        <f>Detail!W46</f>
        <v>10452.550630661277</v>
      </c>
      <c r="I34" s="279">
        <f>Detail!X46</f>
        <v>0</v>
      </c>
      <c r="J34" s="279">
        <f>Detail!Y46</f>
        <v>0</v>
      </c>
      <c r="K34" s="280">
        <f>Detail!Z46</f>
        <v>14.683430083484337</v>
      </c>
      <c r="L34" s="281">
        <f>Detail!BB46-Detail!BA46</f>
        <v>22</v>
      </c>
      <c r="M34" s="282">
        <f>Detail!BA46</f>
        <v>2</v>
      </c>
      <c r="N34" s="283">
        <f>Detail!BE46</f>
        <v>38.683430083484339</v>
      </c>
    </row>
    <row r="35" spans="1:14" ht="26.4" x14ac:dyDescent="0.3">
      <c r="A35" s="276" t="str">
        <f>Detail!B47</f>
        <v>Intersection Improvement</v>
      </c>
      <c r="B35" s="276" t="str">
        <f>Detail!E47</f>
        <v>08-21-0016</v>
      </c>
      <c r="C35" s="276" t="str">
        <f>Detail!F47</f>
        <v>DuPage Co DOT</v>
      </c>
      <c r="D35" s="276" t="str">
        <f>Detail!G47</f>
        <v>Illinois Route 38 at County Farm Road Intersection Improvements</v>
      </c>
      <c r="E35" s="277">
        <f>Detail!I47</f>
        <v>11976073</v>
      </c>
      <c r="F35" s="278">
        <f>Detail!J47</f>
        <v>6570400</v>
      </c>
      <c r="G35" s="265">
        <f>Detail!U47</f>
        <v>6570400</v>
      </c>
      <c r="H35" s="279">
        <f>Detail!W47</f>
        <v>9620.6321567088744</v>
      </c>
      <c r="I35" s="279">
        <f>Detail!X47</f>
        <v>0</v>
      </c>
      <c r="J35" s="279">
        <f>Detail!Y47</f>
        <v>0</v>
      </c>
      <c r="K35" s="280">
        <f>Detail!Z47</f>
        <v>16.424145114725381</v>
      </c>
      <c r="L35" s="281">
        <f>Detail!BB47-Detail!BA47</f>
        <v>19</v>
      </c>
      <c r="M35" s="282">
        <f>Detail!BA47</f>
        <v>2</v>
      </c>
      <c r="N35" s="283">
        <f>Detail!BE47</f>
        <v>37.424145114725377</v>
      </c>
    </row>
    <row r="36" spans="1:14" x14ac:dyDescent="0.3">
      <c r="A36" s="266"/>
      <c r="B36" s="267"/>
      <c r="C36" s="266"/>
      <c r="D36" s="268"/>
      <c r="E36" s="269"/>
      <c r="F36" s="270"/>
      <c r="G36" s="265">
        <f>SUM(G5:G35)</f>
        <v>213047050</v>
      </c>
      <c r="H36" s="271"/>
      <c r="I36" s="271"/>
      <c r="J36" s="271"/>
      <c r="K36" s="272"/>
      <c r="L36" s="273"/>
      <c r="M36" s="274"/>
      <c r="N36" s="275"/>
    </row>
    <row r="37" spans="1:14" x14ac:dyDescent="0.3">
      <c r="A37" s="252"/>
      <c r="B37" s="253"/>
      <c r="C37" s="252"/>
      <c r="D37" s="254"/>
      <c r="E37" s="255"/>
      <c r="F37" s="256"/>
      <c r="G37" s="257"/>
      <c r="H37" s="258"/>
      <c r="I37" s="258"/>
      <c r="J37" s="258"/>
      <c r="K37" s="259"/>
      <c r="L37" s="260"/>
      <c r="M37" s="261"/>
      <c r="N37" s="262"/>
    </row>
    <row r="38" spans="1:14" x14ac:dyDescent="0.3">
      <c r="A38" s="252"/>
      <c r="B38" s="253"/>
      <c r="C38" s="252"/>
      <c r="D38" s="254"/>
      <c r="E38" s="255"/>
      <c r="F38" s="256"/>
      <c r="G38" s="257"/>
      <c r="H38" s="258"/>
      <c r="I38" s="258"/>
      <c r="J38" s="258"/>
      <c r="K38" s="259"/>
      <c r="L38" s="260"/>
      <c r="M38" s="261"/>
      <c r="N38" s="262"/>
    </row>
    <row r="39" spans="1:14" x14ac:dyDescent="0.3">
      <c r="A39" s="252"/>
      <c r="B39" s="253"/>
      <c r="C39" s="252"/>
      <c r="D39" s="254"/>
      <c r="E39" s="255"/>
      <c r="F39" s="256"/>
      <c r="G39" s="257"/>
      <c r="H39" s="258"/>
      <c r="I39" s="258"/>
      <c r="J39" s="258"/>
      <c r="K39" s="259"/>
      <c r="L39" s="260"/>
      <c r="M39" s="261"/>
      <c r="N39" s="262"/>
    </row>
    <row r="40" spans="1:14" x14ac:dyDescent="0.3">
      <c r="A40" s="252"/>
      <c r="B40" s="253"/>
      <c r="C40" s="252"/>
      <c r="D40" s="254"/>
      <c r="E40" s="255"/>
      <c r="F40" s="256"/>
      <c r="G40" s="257"/>
      <c r="H40" s="258"/>
      <c r="I40" s="258"/>
      <c r="J40" s="258"/>
      <c r="K40" s="259"/>
      <c r="L40" s="260"/>
      <c r="M40" s="261"/>
      <c r="N40" s="262"/>
    </row>
    <row r="41" spans="1:14" x14ac:dyDescent="0.3">
      <c r="A41" s="252"/>
      <c r="B41" s="253"/>
      <c r="C41" s="252"/>
      <c r="D41" s="254"/>
      <c r="E41" s="255"/>
      <c r="F41" s="256"/>
      <c r="G41" s="257"/>
      <c r="H41" s="258"/>
      <c r="I41" s="258"/>
      <c r="J41" s="258"/>
      <c r="K41" s="259"/>
      <c r="L41" s="260"/>
      <c r="M41" s="261"/>
      <c r="N41" s="262"/>
    </row>
    <row r="42" spans="1:14" x14ac:dyDescent="0.3">
      <c r="A42" s="252"/>
      <c r="B42" s="253"/>
      <c r="C42" s="252"/>
      <c r="D42" s="254"/>
      <c r="E42" s="255"/>
      <c r="F42" s="256"/>
      <c r="G42" s="257"/>
      <c r="H42" s="258"/>
      <c r="I42" s="258"/>
      <c r="J42" s="258"/>
      <c r="K42" s="259"/>
      <c r="L42" s="260"/>
      <c r="M42" s="261"/>
      <c r="N42" s="262"/>
    </row>
    <row r="43" spans="1:14" x14ac:dyDescent="0.3">
      <c r="A43" s="252"/>
      <c r="B43" s="253"/>
      <c r="C43" s="252"/>
      <c r="D43" s="254"/>
      <c r="E43" s="255"/>
      <c r="F43" s="256"/>
      <c r="G43" s="257"/>
      <c r="H43" s="258"/>
      <c r="I43" s="258"/>
      <c r="J43" s="258"/>
      <c r="K43" s="259"/>
      <c r="L43" s="260"/>
      <c r="M43" s="261"/>
      <c r="N43" s="262"/>
    </row>
    <row r="44" spans="1:14" x14ac:dyDescent="0.3">
      <c r="A44" s="252"/>
      <c r="B44" s="253"/>
      <c r="C44" s="252"/>
      <c r="D44" s="254"/>
      <c r="E44" s="255"/>
      <c r="F44" s="256"/>
      <c r="G44" s="257"/>
      <c r="H44" s="258"/>
      <c r="I44" s="258"/>
      <c r="J44" s="258"/>
      <c r="K44" s="259"/>
      <c r="L44" s="260"/>
      <c r="M44" s="261"/>
      <c r="N44" s="262"/>
    </row>
    <row r="45" spans="1:14" x14ac:dyDescent="0.3">
      <c r="A45" s="252"/>
      <c r="B45" s="253"/>
      <c r="C45" s="252"/>
      <c r="D45" s="254"/>
      <c r="E45" s="255"/>
      <c r="F45" s="256"/>
      <c r="G45" s="257"/>
      <c r="H45" s="258"/>
      <c r="I45" s="258"/>
      <c r="J45" s="258"/>
      <c r="K45" s="259"/>
      <c r="L45" s="260"/>
      <c r="M45" s="261"/>
      <c r="N45" s="262"/>
    </row>
    <row r="46" spans="1:14" x14ac:dyDescent="0.3">
      <c r="A46" s="252"/>
      <c r="B46" s="253"/>
      <c r="C46" s="252"/>
      <c r="D46" s="254"/>
      <c r="E46" s="255"/>
      <c r="F46" s="256"/>
      <c r="G46" s="257"/>
      <c r="H46" s="258"/>
      <c r="I46" s="258"/>
      <c r="J46" s="258"/>
      <c r="K46" s="259"/>
      <c r="L46" s="260"/>
      <c r="M46" s="261"/>
      <c r="N46" s="262"/>
    </row>
    <row r="47" spans="1:14" x14ac:dyDescent="0.3">
      <c r="A47" s="252"/>
      <c r="B47" s="253"/>
      <c r="C47" s="252"/>
      <c r="D47" s="254"/>
      <c r="E47" s="255"/>
      <c r="F47" s="256"/>
      <c r="G47" s="257"/>
      <c r="H47" s="258"/>
      <c r="I47" s="258"/>
      <c r="J47" s="258"/>
      <c r="K47" s="259"/>
      <c r="L47" s="260"/>
      <c r="M47" s="261"/>
      <c r="N47" s="262"/>
    </row>
    <row r="48" spans="1:14" x14ac:dyDescent="0.3">
      <c r="A48" s="252"/>
      <c r="B48" s="253"/>
      <c r="C48" s="252"/>
      <c r="D48" s="254"/>
      <c r="E48" s="255"/>
      <c r="F48" s="256"/>
      <c r="G48" s="257"/>
      <c r="H48" s="258"/>
      <c r="I48" s="258"/>
      <c r="J48" s="258"/>
      <c r="K48" s="259"/>
      <c r="L48" s="260"/>
      <c r="M48" s="261"/>
      <c r="N48" s="262"/>
    </row>
    <row r="49" spans="1:14" x14ac:dyDescent="0.3">
      <c r="A49" s="252"/>
      <c r="B49" s="253"/>
      <c r="C49" s="252"/>
      <c r="D49" s="254"/>
      <c r="E49" s="255"/>
      <c r="F49" s="256"/>
      <c r="G49" s="257"/>
      <c r="H49" s="258"/>
      <c r="I49" s="258"/>
      <c r="J49" s="258"/>
      <c r="K49" s="259"/>
      <c r="L49" s="260"/>
      <c r="M49" s="261"/>
      <c r="N49" s="262"/>
    </row>
    <row r="50" spans="1:14" x14ac:dyDescent="0.3">
      <c r="A50" s="252"/>
      <c r="B50" s="253"/>
      <c r="C50" s="252"/>
      <c r="D50" s="254"/>
      <c r="E50" s="255"/>
      <c r="F50" s="256"/>
      <c r="G50" s="257"/>
      <c r="H50" s="258"/>
      <c r="I50" s="258"/>
      <c r="J50" s="258"/>
      <c r="K50" s="259"/>
      <c r="L50" s="260"/>
      <c r="M50" s="261"/>
      <c r="N50" s="262"/>
    </row>
    <row r="51" spans="1:14" x14ac:dyDescent="0.3">
      <c r="A51" s="252"/>
      <c r="B51" s="253"/>
      <c r="C51" s="252"/>
      <c r="D51" s="254"/>
      <c r="E51" s="255"/>
      <c r="F51" s="256"/>
      <c r="G51" s="257"/>
      <c r="H51" s="258"/>
      <c r="I51" s="258"/>
      <c r="J51" s="258"/>
      <c r="K51" s="259"/>
      <c r="L51" s="260"/>
      <c r="M51" s="261"/>
      <c r="N51" s="262"/>
    </row>
    <row r="52" spans="1:14" x14ac:dyDescent="0.3">
      <c r="A52" s="252"/>
      <c r="B52" s="253"/>
      <c r="C52" s="252"/>
      <c r="D52" s="254"/>
      <c r="E52" s="255"/>
      <c r="F52" s="256"/>
      <c r="G52" s="257"/>
      <c r="H52" s="258"/>
      <c r="I52" s="258"/>
      <c r="J52" s="258"/>
      <c r="K52" s="259"/>
      <c r="L52" s="260"/>
      <c r="M52" s="261"/>
      <c r="N52" s="262"/>
    </row>
    <row r="53" spans="1:14" x14ac:dyDescent="0.3">
      <c r="A53" s="252"/>
      <c r="B53" s="253"/>
      <c r="C53" s="252"/>
      <c r="D53" s="254"/>
      <c r="E53" s="255"/>
      <c r="F53" s="256"/>
      <c r="G53" s="257"/>
      <c r="H53" s="258"/>
      <c r="I53" s="258"/>
      <c r="J53" s="258"/>
      <c r="K53" s="259"/>
      <c r="L53" s="260"/>
      <c r="M53" s="261"/>
      <c r="N53" s="262"/>
    </row>
    <row r="54" spans="1:14" x14ac:dyDescent="0.3">
      <c r="A54" s="252"/>
      <c r="B54" s="253"/>
      <c r="C54" s="252"/>
      <c r="D54" s="254"/>
      <c r="E54" s="255"/>
      <c r="F54" s="256"/>
      <c r="G54" s="257"/>
      <c r="H54" s="263"/>
      <c r="I54" s="258"/>
      <c r="J54" s="258"/>
      <c r="K54" s="259"/>
      <c r="L54" s="260"/>
      <c r="M54" s="261"/>
      <c r="N54" s="262"/>
    </row>
    <row r="55" spans="1:14" x14ac:dyDescent="0.3">
      <c r="A55" s="252"/>
      <c r="B55" s="253"/>
      <c r="C55" s="252"/>
      <c r="D55" s="254"/>
      <c r="E55" s="255"/>
      <c r="F55" s="256"/>
      <c r="G55" s="257"/>
      <c r="H55" s="258"/>
      <c r="I55" s="258"/>
      <c r="J55" s="258"/>
      <c r="K55" s="259"/>
      <c r="L55" s="260"/>
      <c r="M55" s="261"/>
      <c r="N55" s="262"/>
    </row>
    <row r="56" spans="1:14" x14ac:dyDescent="0.3">
      <c r="A56" s="252"/>
      <c r="B56" s="253"/>
      <c r="C56" s="252"/>
      <c r="D56" s="254"/>
      <c r="E56" s="255"/>
      <c r="F56" s="256"/>
      <c r="G56" s="257"/>
      <c r="H56" s="264"/>
      <c r="I56" s="258"/>
      <c r="J56" s="258"/>
      <c r="K56" s="259"/>
      <c r="L56" s="260"/>
      <c r="M56" s="261"/>
      <c r="N56" s="262"/>
    </row>
    <row r="57" spans="1:14" x14ac:dyDescent="0.3">
      <c r="A57" s="252"/>
      <c r="B57" s="253"/>
      <c r="C57" s="252"/>
      <c r="D57" s="254"/>
      <c r="E57" s="255"/>
      <c r="F57" s="256"/>
      <c r="G57" s="257"/>
      <c r="H57" s="264"/>
      <c r="I57" s="258"/>
      <c r="J57" s="258"/>
      <c r="K57" s="259"/>
      <c r="L57" s="260"/>
      <c r="M57" s="261"/>
      <c r="N57" s="262"/>
    </row>
    <row r="58" spans="1:14" x14ac:dyDescent="0.3">
      <c r="A58" s="252"/>
      <c r="B58" s="253"/>
      <c r="C58" s="252"/>
      <c r="D58" s="254"/>
      <c r="E58" s="255"/>
      <c r="F58" s="256"/>
      <c r="G58" s="257"/>
      <c r="H58" s="264"/>
      <c r="I58" s="258"/>
      <c r="J58" s="258"/>
      <c r="K58" s="259"/>
      <c r="L58" s="260"/>
      <c r="M58" s="261"/>
      <c r="N58" s="262"/>
    </row>
    <row r="59" spans="1:14" x14ac:dyDescent="0.3">
      <c r="A59" s="252"/>
      <c r="B59" s="253"/>
      <c r="C59" s="252"/>
      <c r="D59" s="254"/>
      <c r="E59" s="255"/>
      <c r="F59" s="256"/>
      <c r="G59" s="257"/>
      <c r="H59" s="264"/>
      <c r="I59" s="258"/>
      <c r="J59" s="258"/>
      <c r="K59" s="259"/>
      <c r="L59" s="260"/>
      <c r="M59" s="261"/>
      <c r="N59" s="262"/>
    </row>
    <row r="60" spans="1:14" x14ac:dyDescent="0.3">
      <c r="A60" s="252"/>
      <c r="B60" s="253"/>
      <c r="C60" s="252"/>
      <c r="D60" s="254"/>
      <c r="E60" s="255"/>
      <c r="F60" s="256"/>
      <c r="G60" s="257"/>
      <c r="H60" s="264"/>
      <c r="I60" s="258"/>
      <c r="J60" s="258"/>
      <c r="K60" s="259"/>
      <c r="L60" s="260"/>
      <c r="M60" s="261"/>
      <c r="N60" s="262"/>
    </row>
    <row r="61" spans="1:14" x14ac:dyDescent="0.3">
      <c r="A61" s="252"/>
      <c r="B61" s="253"/>
      <c r="C61" s="252"/>
      <c r="D61" s="254"/>
      <c r="E61" s="255"/>
      <c r="F61" s="256"/>
      <c r="G61" s="257"/>
      <c r="H61" s="264"/>
      <c r="I61" s="258"/>
      <c r="J61" s="258"/>
      <c r="K61" s="259"/>
      <c r="L61" s="260"/>
      <c r="M61" s="261"/>
      <c r="N61" s="262"/>
    </row>
    <row r="62" spans="1:14" x14ac:dyDescent="0.3">
      <c r="A62" s="252"/>
      <c r="B62" s="253"/>
      <c r="C62" s="252"/>
      <c r="D62" s="254"/>
      <c r="E62" s="255"/>
      <c r="F62" s="256"/>
      <c r="G62" s="257"/>
      <c r="H62" s="264"/>
      <c r="I62" s="258"/>
      <c r="J62" s="258"/>
      <c r="K62" s="259"/>
      <c r="L62" s="260"/>
      <c r="M62" s="261"/>
      <c r="N62" s="262"/>
    </row>
    <row r="63" spans="1:14" x14ac:dyDescent="0.3">
      <c r="A63" s="252"/>
      <c r="B63" s="253"/>
      <c r="C63" s="252"/>
      <c r="D63" s="254"/>
      <c r="E63" s="255"/>
      <c r="F63" s="256"/>
      <c r="G63" s="257"/>
      <c r="H63" s="264"/>
      <c r="I63" s="258"/>
      <c r="J63" s="258"/>
      <c r="K63" s="259"/>
      <c r="L63" s="260"/>
      <c r="M63" s="261"/>
      <c r="N63" s="262"/>
    </row>
    <row r="64" spans="1:14" x14ac:dyDescent="0.3">
      <c r="A64" s="252"/>
      <c r="B64" s="253"/>
      <c r="C64" s="252"/>
      <c r="D64" s="254"/>
      <c r="E64" s="255"/>
      <c r="F64" s="256"/>
      <c r="G64" s="257"/>
      <c r="H64" s="264"/>
      <c r="I64" s="258"/>
      <c r="J64" s="258"/>
      <c r="K64" s="259"/>
      <c r="L64" s="260"/>
      <c r="M64" s="261"/>
      <c r="N64" s="262"/>
    </row>
    <row r="65" spans="1:14" x14ac:dyDescent="0.3">
      <c r="A65" s="252"/>
      <c r="B65" s="253"/>
      <c r="C65" s="252"/>
      <c r="D65" s="254"/>
      <c r="E65" s="255"/>
      <c r="F65" s="256"/>
      <c r="G65" s="257"/>
      <c r="H65" s="264"/>
      <c r="I65" s="258"/>
      <c r="J65" s="258"/>
      <c r="K65" s="259"/>
      <c r="L65" s="260"/>
      <c r="M65" s="261"/>
      <c r="N65" s="262"/>
    </row>
  </sheetData>
  <mergeCells count="1">
    <mergeCell ref="H3:K3"/>
  </mergeCells>
  <conditionalFormatting sqref="A59 A37:A53">
    <cfRule type="expression" dxfId="13" priority="13" stopIfTrue="1">
      <formula>LEFT(A37,9)&lt;&gt;LEFT(A36,9)</formula>
    </cfRule>
  </conditionalFormatting>
  <conditionalFormatting sqref="A5:D35">
    <cfRule type="expression" dxfId="12" priority="14" stopIfTrue="1">
      <formula>LEFT(A5,9)&lt;&gt;LEFT(#REF!,9)</formula>
    </cfRule>
  </conditionalFormatting>
  <conditionalFormatting sqref="A65">
    <cfRule type="expression" dxfId="11" priority="23" stopIfTrue="1">
      <formula>LEFT(A65,9)&lt;&gt;LEFT(#REF!,9)</formula>
    </cfRule>
  </conditionalFormatting>
  <conditionalFormatting sqref="A54">
    <cfRule type="expression" dxfId="10" priority="10" stopIfTrue="1">
      <formula>LEFT(A54,9)&lt;&gt;LEFT(A53,9)</formula>
    </cfRule>
  </conditionalFormatting>
  <conditionalFormatting sqref="A55">
    <cfRule type="expression" dxfId="9" priority="9" stopIfTrue="1">
      <formula>LEFT(A55,9)&lt;&gt;LEFT(A54,9)</formula>
    </cfRule>
  </conditionalFormatting>
  <conditionalFormatting sqref="A56">
    <cfRule type="expression" dxfId="8" priority="8" stopIfTrue="1">
      <formula>LEFT(A56,9)&lt;&gt;LEFT(A55,9)</formula>
    </cfRule>
  </conditionalFormatting>
  <conditionalFormatting sqref="A57">
    <cfRule type="expression" dxfId="7" priority="7" stopIfTrue="1">
      <formula>LEFT(A57,9)&lt;&gt;LEFT(A56,9)</formula>
    </cfRule>
  </conditionalFormatting>
  <conditionalFormatting sqref="A58">
    <cfRule type="expression" dxfId="6" priority="6" stopIfTrue="1">
      <formula>LEFT(A58,9)&lt;&gt;LEFT(A57,9)</formula>
    </cfRule>
  </conditionalFormatting>
  <conditionalFormatting sqref="A60">
    <cfRule type="expression" dxfId="5" priority="5" stopIfTrue="1">
      <formula>LEFT(A60,9)&lt;&gt;LEFT(A59,9)</formula>
    </cfRule>
  </conditionalFormatting>
  <conditionalFormatting sqref="A61">
    <cfRule type="expression" dxfId="4" priority="4" stopIfTrue="1">
      <formula>LEFT(A61,9)&lt;&gt;LEFT(A60,9)</formula>
    </cfRule>
  </conditionalFormatting>
  <conditionalFormatting sqref="A62">
    <cfRule type="expression" dxfId="3" priority="3" stopIfTrue="1">
      <formula>LEFT(A62,9)&lt;&gt;LEFT(A61,9)</formula>
    </cfRule>
  </conditionalFormatting>
  <conditionalFormatting sqref="A63">
    <cfRule type="expression" dxfId="2" priority="2" stopIfTrue="1">
      <formula>LEFT(A63,9)&lt;&gt;LEFT(A62,9)</formula>
    </cfRule>
  </conditionalFormatting>
  <conditionalFormatting sqref="A64">
    <cfRule type="expression" dxfId="1" priority="1" stopIfTrue="1">
      <formula>LEFT(A64,9)&lt;&gt;LEFT(A63,9)</formula>
    </cfRule>
  </conditionalFormatting>
  <conditionalFormatting sqref="A36">
    <cfRule type="expression" dxfId="0" priority="30" stopIfTrue="1">
      <formula>LEFT(A36,9)&lt;&gt;LEFT(#REF!,9)</formula>
    </cfRule>
  </conditionalFormatting>
  <printOptions horizontalCentered="1"/>
  <pageMargins left="0.5" right="0.5" top="0.5" bottom="0.75" header="0.3" footer="0.3"/>
  <pageSetup paperSize="5" scale="84" fitToHeight="0" orientation="landscape" r:id="rId1"/>
  <headerFooter>
    <oddFooter>&amp;L1 - Composite priority index is the sum of air quality, transportation impact, and inclusive growth scores&amp;C&amp;P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69C3CE60733A4480408DF947F40229" ma:contentTypeVersion="10" ma:contentTypeDescription="Create a new document." ma:contentTypeScope="" ma:versionID="d21da5c49908487b5021662eb6a91ac7">
  <xsd:schema xmlns:xsd="http://www.w3.org/2001/XMLSchema" xmlns:xs="http://www.w3.org/2001/XMLSchema" xmlns:p="http://schemas.microsoft.com/office/2006/metadata/properties" xmlns:ns3="5ac6b3b6-6fb9-4ced-9974-1326129ab1a8" xmlns:ns4="c6384101-a44f-45cb-8942-9904f5d8651f" targetNamespace="http://schemas.microsoft.com/office/2006/metadata/properties" ma:root="true" ma:fieldsID="774bc48d9c9c348292860f570af33f67" ns3:_="" ns4:_="">
    <xsd:import namespace="5ac6b3b6-6fb9-4ced-9974-1326129ab1a8"/>
    <xsd:import namespace="c6384101-a44f-45cb-8942-9904f5d8651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6b3b6-6fb9-4ced-9974-1326129ab1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384101-a44f-45cb-8942-9904f5d865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33F11D-E748-4832-8780-CC91D4507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6b3b6-6fb9-4ced-9974-1326129ab1a8"/>
    <ds:schemaRef ds:uri="c6384101-a44f-45cb-8942-9904f5d86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F64131-4233-43B3-AFAB-33255A574464}">
  <ds:schemaRefs>
    <ds:schemaRef ds:uri="http://purl.org/dc/dcmitype/"/>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c6384101-a44f-45cb-8942-9904f5d8651f"/>
    <ds:schemaRef ds:uri="5ac6b3b6-6fb9-4ced-9974-1326129ab1a8"/>
    <ds:schemaRef ds:uri="http://www.w3.org/XML/1998/namespace"/>
  </ds:schemaRefs>
</ds:datastoreItem>
</file>

<file path=customXml/itemProps3.xml><?xml version="1.0" encoding="utf-8"?>
<ds:datastoreItem xmlns:ds="http://schemas.openxmlformats.org/officeDocument/2006/customXml" ds:itemID="{CB4A6AD2-FC5C-44DB-8823-B72C42597E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Detail</vt:lpstr>
      <vt:lpstr>Simplified</vt:lpstr>
      <vt:lpstr>Data</vt:lpstr>
      <vt:lpstr>Detail!Print_Area</vt:lpstr>
      <vt:lpstr>Simplified!Print_Area</vt:lpstr>
      <vt:lpstr>Detail!Print_Titles</vt:lpstr>
      <vt:lpstr>Simplified!Print_Titles</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Ferguson</dc:creator>
  <cp:keywords/>
  <dc:description/>
  <cp:lastModifiedBy>Doug Ferguson</cp:lastModifiedBy>
  <cp:revision/>
  <cp:lastPrinted>2021-07-01T15:35:51Z</cp:lastPrinted>
  <dcterms:created xsi:type="dcterms:W3CDTF">2015-06-18T14:55:21Z</dcterms:created>
  <dcterms:modified xsi:type="dcterms:W3CDTF">2021-07-09T23:33:05Z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0x0101009269C3CE60733A4480408DF947F40229</vt:lpwstr>
  </property>
</Properties>
</file>